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philippascott/Downloads/"/>
    </mc:Choice>
  </mc:AlternateContent>
  <xr:revisionPtr revIDLastSave="0" documentId="8_{ADDFF600-ADE7-A04F-A115-30655A51EAF9}" xr6:coauthVersionLast="43" xr6:coauthVersionMax="43" xr10:uidLastSave="{00000000-0000-0000-0000-000000000000}"/>
  <bookViews>
    <workbookView xWindow="2440" yWindow="920" windowWidth="27520" windowHeight="17060" tabRatio="334" xr2:uid="{00000000-000D-0000-FFFF-FFFF00000000}"/>
  </bookViews>
  <sheets>
    <sheet name="Outside London" sheetId="1" r:id="rId1"/>
  </sheets>
  <externalReferences>
    <externalReference r:id="rId2"/>
  </externalReferences>
  <definedNames>
    <definedName name="Headers">#REF!</definedName>
    <definedName name="if">#REF!</definedName>
    <definedName name="IFA_addresses">#REF!</definedName>
    <definedName name="IFAs">#REF!</definedName>
    <definedName name="_xlnm.Print_Area" localSheetId="0">'Outside London'!$A$1:$P$41</definedName>
    <definedName name="te">#REF!</definedName>
    <definedName name="ValidIFAs">[1]Sheet1!$A$3:$A$6</definedName>
    <definedName name="ValidSwayofficer">[1]Sheet1!$B$3:$B$6</definedName>
    <definedName name="y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1" l="1"/>
  <c r="N38" i="1" s="1"/>
  <c r="I23" i="1"/>
  <c r="G49" i="1"/>
  <c r="H49" i="1" s="1"/>
  <c r="I49" i="1" s="1"/>
  <c r="J49" i="1" s="1"/>
  <c r="K49" i="1" s="1"/>
  <c r="L49" i="1" s="1"/>
  <c r="M49" i="1" s="1"/>
  <c r="N49" i="1" s="1"/>
  <c r="O49" i="1" s="1"/>
  <c r="P49" i="1" s="1"/>
  <c r="Q49" i="1" s="1"/>
  <c r="R49" i="1" s="1"/>
  <c r="S49" i="1" s="1"/>
  <c r="T49" i="1" s="1"/>
  <c r="U49" i="1" s="1"/>
  <c r="V49" i="1" s="1"/>
  <c r="W49" i="1" s="1"/>
  <c r="X49" i="1" s="1"/>
  <c r="Y49" i="1" s="1"/>
  <c r="Z49" i="1" s="1"/>
  <c r="AA49" i="1" s="1"/>
  <c r="AB49" i="1" s="1"/>
  <c r="AC49" i="1" s="1"/>
  <c r="AD49" i="1" s="1"/>
  <c r="AE49" i="1" s="1"/>
  <c r="AF49" i="1" s="1"/>
  <c r="AG49" i="1" s="1"/>
  <c r="AH49" i="1" s="1"/>
  <c r="AI49" i="1" s="1"/>
  <c r="AJ49" i="1" s="1"/>
  <c r="AK49" i="1" s="1"/>
  <c r="AL49" i="1" s="1"/>
  <c r="AM49" i="1" s="1"/>
  <c r="AN49" i="1" s="1"/>
  <c r="AO49" i="1" s="1"/>
  <c r="N22" i="1"/>
  <c r="I24" i="1"/>
  <c r="L7" i="1"/>
  <c r="O37" i="1"/>
  <c r="L30" i="1"/>
  <c r="L37" i="1"/>
  <c r="K37" i="1"/>
  <c r="I30" i="1"/>
  <c r="D38" i="1"/>
  <c r="E38" i="1" s="1"/>
  <c r="G38" i="1"/>
  <c r="H38" i="1"/>
  <c r="G48" i="1"/>
  <c r="L6" i="1"/>
  <c r="F46" i="1" s="1"/>
  <c r="H46" i="1" s="1"/>
  <c r="L28" i="1" s="1"/>
  <c r="F38" i="1"/>
  <c r="I25" i="1" l="1"/>
  <c r="I38" i="1"/>
  <c r="K38" i="1" l="1"/>
  <c r="L38" i="1"/>
  <c r="J38" i="1"/>
  <c r="M38" i="1"/>
  <c r="O38" i="1" s="1"/>
</calcChain>
</file>

<file path=xl/sharedStrings.xml><?xml version="1.0" encoding="utf-8"?>
<sst xmlns="http://schemas.openxmlformats.org/spreadsheetml/2006/main" count="71" uniqueCount="66">
  <si>
    <t>Forename</t>
  </si>
  <si>
    <t>Surname</t>
  </si>
  <si>
    <t>Age Next</t>
  </si>
  <si>
    <t>Overtime, Bonuses &amp; Commissions:</t>
  </si>
  <si>
    <t>Working tax credits</t>
  </si>
  <si>
    <t>Child tax credits</t>
  </si>
  <si>
    <t>Child benefit</t>
  </si>
  <si>
    <t>Disability allowance</t>
  </si>
  <si>
    <t>Guaranteed maintenance income</t>
  </si>
  <si>
    <t>Other income</t>
  </si>
  <si>
    <t>DoB</t>
  </si>
  <si>
    <t>higher age</t>
  </si>
  <si>
    <t>Sufficient deposit for lender?</t>
  </si>
  <si>
    <t>Mortgage (pcm)</t>
  </si>
  <si>
    <t>APPLICANT</t>
  </si>
  <si>
    <t>DEBT</t>
  </si>
  <si>
    <t>MORTGAGE AND DEPOSIT</t>
  </si>
  <si>
    <t>Additional household Income (monthly):</t>
  </si>
  <si>
    <t>Address:</t>
  </si>
  <si>
    <t>Home:</t>
  </si>
  <si>
    <t>Mobile:</t>
  </si>
  <si>
    <t>App 1 basic employment income(annual, gross):</t>
  </si>
  <si>
    <t>App 2 basic employment income(annual, gross):</t>
  </si>
  <si>
    <t>Number of children</t>
  </si>
  <si>
    <t>Proposed purchase property:</t>
  </si>
  <si>
    <t>Full market value</t>
  </si>
  <si>
    <t>Number of bedrooms</t>
  </si>
  <si>
    <t>Complete all grey boxes</t>
  </si>
  <si>
    <t>PROPERTY</t>
  </si>
  <si>
    <t>Total equity to purchase</t>
  </si>
  <si>
    <t>Applicants' equity value</t>
  </si>
  <si>
    <t>Equity loan £</t>
  </si>
  <si>
    <t>Equity loan %</t>
  </si>
  <si>
    <t>Monthly loan/HP payments:</t>
  </si>
  <si>
    <t>Outstanding credit card balances:</t>
  </si>
  <si>
    <t>Total monthly debt outgoings</t>
  </si>
  <si>
    <t>Equity Rent + Service Charge</t>
  </si>
  <si>
    <t>Monthly equity payment</t>
  </si>
  <si>
    <t>Monthly service charge</t>
  </si>
  <si>
    <t>Mortgage %</t>
  </si>
  <si>
    <t>Additional allowable monthly income</t>
  </si>
  <si>
    <t>Max income ratio</t>
  </si>
  <si>
    <t>Max debt to income ratio</t>
  </si>
  <si>
    <t>Annual equity payment rate %</t>
  </si>
  <si>
    <t>Total gross annual income (from all sources - for IMS)</t>
  </si>
  <si>
    <t>Actual applicant cash contribution</t>
  </si>
  <si>
    <t>Gross annual household income (from employment):</t>
  </si>
  <si>
    <t>Customer cash contribution</t>
  </si>
  <si>
    <t>Equity %</t>
  </si>
  <si>
    <t>Mortgage requirement (Min 25%)</t>
  </si>
  <si>
    <t>If you have any queries about this form, please contact your Local Homebuy agent</t>
  </si>
  <si>
    <t>Upper tax band</t>
  </si>
  <si>
    <t>upper tax</t>
  </si>
  <si>
    <t>tax free</t>
  </si>
  <si>
    <t>lower tax</t>
  </si>
  <si>
    <t>NI</t>
  </si>
  <si>
    <t>NI free</t>
  </si>
  <si>
    <t>Upper NI rate</t>
  </si>
  <si>
    <t>max mortg</t>
  </si>
  <si>
    <t>GROSS INCOME CALCULATION</t>
  </si>
  <si>
    <t>Other gross salary MONTHLY deductions (childcare vouchers, pension etc.)</t>
  </si>
  <si>
    <t xml:space="preserve">Universal Credit </t>
  </si>
  <si>
    <t xml:space="preserve">Student loan MONTHLY payment </t>
  </si>
  <si>
    <t>OUTSIDE LONDON version</t>
  </si>
  <si>
    <t>Net monthly employment income (for sustainability):</t>
  </si>
  <si>
    <t>Mortgage interest rate (assumed follow-on/variable mortgage rate after initial mortgage product expiry):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</si>
</sst>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£&quot;#,##0;[Red]\-&quot;£&quot;#,##0"/>
    <numFmt numFmtId="165" formatCode="&quot;£&quot;#,##0.00;[Red]\-&quot;£&quot;#,##0.00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&quot;£&quot;#,##0"/>
    <numFmt numFmtId="169" formatCode="&quot;£&quot;#,##0.00"/>
    <numFmt numFmtId="170" formatCode="dd/mm/yyyy;@"/>
    <numFmt numFmtId="171" formatCode="#,##0_ ;[Red]\-#,##0\ "/>
    <numFmt numFmtId="172" formatCode="_-* #,##0.0_-;\-* #,##0.0_-;_-* &quot;-&quot;??_-;_-@_-"/>
  </numFmts>
  <fonts count="26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9"/>
      <name val="Arial"/>
      <family val="2"/>
    </font>
    <font>
      <b/>
      <sz val="16"/>
      <color indexed="9"/>
      <name val="Arial"/>
      <family val="2"/>
    </font>
    <font>
      <b/>
      <u/>
      <sz val="16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260">
    <xf numFmtId="0" fontId="0" fillId="0" borderId="0" xfId="0"/>
    <xf numFmtId="0" fontId="5" fillId="0" borderId="0" xfId="0" applyFont="1" applyFill="1" applyProtection="1"/>
    <xf numFmtId="0" fontId="5" fillId="0" borderId="0" xfId="0" applyFont="1" applyFill="1" applyAlignment="1" applyProtection="1">
      <alignment horizontal="right"/>
    </xf>
    <xf numFmtId="0" fontId="5" fillId="0" borderId="0" xfId="0" applyFont="1" applyFill="1" applyBorder="1" applyProtection="1"/>
    <xf numFmtId="0" fontId="6" fillId="0" borderId="0" xfId="0" applyFont="1" applyFill="1" applyProtection="1"/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Protection="1"/>
    <xf numFmtId="0" fontId="15" fillId="0" borderId="0" xfId="0" applyFont="1" applyFill="1" applyProtection="1"/>
    <xf numFmtId="0" fontId="6" fillId="0" borderId="1" xfId="0" applyFont="1" applyFill="1" applyBorder="1" applyAlignment="1" applyProtection="1">
      <alignment horizontal="left" vertical="center" wrapText="1" shrinkToFit="1"/>
    </xf>
    <xf numFmtId="170" fontId="6" fillId="2" borderId="1" xfId="0" applyNumberFormat="1" applyFont="1" applyFill="1" applyBorder="1" applyAlignment="1" applyProtection="1">
      <alignment horizontal="left" vertical="center" shrinkToFit="1"/>
      <protection locked="0"/>
    </xf>
    <xf numFmtId="170" fontId="6" fillId="2" borderId="2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</xf>
    <xf numFmtId="168" fontId="6" fillId="0" borderId="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textRotation="90" wrapText="1"/>
    </xf>
    <xf numFmtId="1" fontId="6" fillId="0" borderId="1" xfId="0" applyNumberFormat="1" applyFont="1" applyFill="1" applyBorder="1" applyAlignment="1" applyProtection="1">
      <alignment horizontal="center" vertical="center"/>
    </xf>
    <xf numFmtId="168" fontId="6" fillId="2" borderId="3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2" borderId="1" xfId="0" applyNumberFormat="1" applyFont="1" applyFill="1" applyBorder="1" applyAlignment="1" applyProtection="1">
      <alignment horizontal="right" vertical="center" wrapText="1" shrinkToFit="1"/>
      <protection locked="0"/>
    </xf>
    <xf numFmtId="0" fontId="6" fillId="0" borderId="4" xfId="0" applyFont="1" applyFill="1" applyBorder="1" applyAlignment="1" applyProtection="1">
      <alignment horizontal="left" vertical="center"/>
    </xf>
    <xf numFmtId="168" fontId="6" fillId="0" borderId="1" xfId="2" applyNumberFormat="1" applyFont="1" applyFill="1" applyBorder="1" applyAlignment="1" applyProtection="1">
      <alignment horizontal="right" vertical="center"/>
    </xf>
    <xf numFmtId="9" fontId="6" fillId="0" borderId="5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left" vertical="center"/>
    </xf>
    <xf numFmtId="0" fontId="5" fillId="0" borderId="7" xfId="0" applyFont="1" applyFill="1" applyBorder="1" applyProtection="1"/>
    <xf numFmtId="0" fontId="6" fillId="0" borderId="8" xfId="0" applyFont="1" applyFill="1" applyBorder="1" applyAlignment="1" applyProtection="1">
      <alignment horizontal="left"/>
    </xf>
    <xf numFmtId="0" fontId="6" fillId="0" borderId="9" xfId="0" applyFont="1" applyFill="1" applyBorder="1" applyAlignment="1" applyProtection="1">
      <alignment horizontal="right"/>
    </xf>
    <xf numFmtId="168" fontId="6" fillId="0" borderId="10" xfId="0" applyNumberFormat="1" applyFont="1" applyFill="1" applyBorder="1" applyAlignment="1" applyProtection="1">
      <alignment horizontal="center" vertical="center"/>
    </xf>
    <xf numFmtId="168" fontId="6" fillId="0" borderId="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Protection="1"/>
    <xf numFmtId="0" fontId="5" fillId="0" borderId="11" xfId="0" applyFont="1" applyFill="1" applyBorder="1" applyProtection="1"/>
    <xf numFmtId="0" fontId="6" fillId="0" borderId="11" xfId="0" applyFont="1" applyFill="1" applyBorder="1" applyProtection="1"/>
    <xf numFmtId="9" fontId="6" fillId="3" borderId="12" xfId="0" applyNumberFormat="1" applyFont="1" applyFill="1" applyBorder="1" applyAlignment="1" applyProtection="1">
      <alignment horizontal="center" vertical="center" wrapText="1"/>
    </xf>
    <xf numFmtId="0" fontId="5" fillId="4" borderId="0" xfId="0" applyFont="1" applyFill="1" applyProtection="1"/>
    <xf numFmtId="0" fontId="5" fillId="4" borderId="0" xfId="0" applyFont="1" applyFill="1" applyBorder="1" applyProtection="1"/>
    <xf numFmtId="0" fontId="4" fillId="4" borderId="0" xfId="0" applyFont="1" applyFill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6" fillId="4" borderId="0" xfId="0" applyFont="1" applyFill="1" applyBorder="1" applyProtection="1"/>
    <xf numFmtId="164" fontId="5" fillId="4" borderId="0" xfId="0" applyNumberFormat="1" applyFont="1" applyFill="1" applyBorder="1" applyProtection="1"/>
    <xf numFmtId="0" fontId="8" fillId="4" borderId="0" xfId="0" applyFont="1" applyFill="1" applyBorder="1" applyProtection="1"/>
    <xf numFmtId="0" fontId="18" fillId="4" borderId="0" xfId="0" applyFont="1" applyFill="1" applyBorder="1" applyAlignment="1" applyProtection="1">
      <alignment vertical="center" wrapText="1"/>
    </xf>
    <xf numFmtId="0" fontId="15" fillId="4" borderId="0" xfId="0" applyFont="1" applyFill="1" applyBorder="1" applyProtection="1"/>
    <xf numFmtId="0" fontId="7" fillId="4" borderId="0" xfId="0" applyFont="1" applyFill="1" applyBorder="1" applyProtection="1"/>
    <xf numFmtId="0" fontId="6" fillId="4" borderId="0" xfId="0" applyFont="1" applyFill="1" applyProtection="1"/>
    <xf numFmtId="168" fontId="5" fillId="4" borderId="0" xfId="0" applyNumberFormat="1" applyFont="1" applyFill="1" applyBorder="1" applyProtection="1"/>
    <xf numFmtId="9" fontId="5" fillId="4" borderId="0" xfId="0" applyNumberFormat="1" applyFont="1" applyFill="1" applyBorder="1" applyProtection="1"/>
    <xf numFmtId="0" fontId="13" fillId="4" borderId="0" xfId="0" applyFont="1" applyFill="1" applyBorder="1" applyProtection="1"/>
    <xf numFmtId="9" fontId="13" fillId="4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Protection="1"/>
    <xf numFmtId="0" fontId="15" fillId="0" borderId="0" xfId="0" applyFont="1" applyFill="1" applyBorder="1" applyProtection="1"/>
    <xf numFmtId="169" fontId="5" fillId="0" borderId="0" xfId="0" applyNumberFormat="1" applyFont="1" applyFill="1" applyBorder="1" applyProtection="1"/>
    <xf numFmtId="9" fontId="7" fillId="0" borderId="0" xfId="0" applyNumberFormat="1" applyFont="1" applyFill="1" applyBorder="1" applyProtection="1"/>
    <xf numFmtId="165" fontId="7" fillId="0" borderId="0" xfId="0" applyNumberFormat="1" applyFont="1" applyFill="1" applyBorder="1" applyProtection="1"/>
    <xf numFmtId="168" fontId="5" fillId="0" borderId="0" xfId="0" applyNumberFormat="1" applyFont="1" applyFill="1" applyBorder="1" applyProtection="1"/>
    <xf numFmtId="0" fontId="12" fillId="0" borderId="0" xfId="0" applyFont="1" applyFill="1" applyBorder="1" applyProtection="1"/>
    <xf numFmtId="9" fontId="5" fillId="0" borderId="0" xfId="0" applyNumberFormat="1" applyFont="1" applyFill="1" applyBorder="1" applyProtection="1"/>
    <xf numFmtId="0" fontId="13" fillId="0" borderId="0" xfId="0" applyFont="1" applyFill="1" applyBorder="1" applyProtection="1"/>
    <xf numFmtId="9" fontId="13" fillId="0" borderId="0" xfId="0" applyNumberFormat="1" applyFont="1" applyFill="1" applyBorder="1" applyAlignment="1" applyProtection="1">
      <alignment horizontal="center"/>
    </xf>
    <xf numFmtId="9" fontId="6" fillId="0" borderId="0" xfId="0" applyNumberFormat="1" applyFont="1" applyFill="1" applyBorder="1" applyProtection="1"/>
    <xf numFmtId="168" fontId="6" fillId="0" borderId="0" xfId="0" applyNumberFormat="1" applyFont="1" applyFill="1" applyBorder="1" applyProtection="1"/>
    <xf numFmtId="169" fontId="5" fillId="0" borderId="0" xfId="0" applyNumberFormat="1" applyFont="1" applyFill="1" applyProtection="1"/>
    <xf numFmtId="4" fontId="6" fillId="0" borderId="0" xfId="0" applyNumberFormat="1" applyFont="1" applyFill="1" applyBorder="1" applyProtection="1"/>
    <xf numFmtId="169" fontId="6" fillId="0" borderId="0" xfId="0" applyNumberFormat="1" applyFont="1" applyFill="1" applyBorder="1" applyProtection="1"/>
    <xf numFmtId="168" fontId="7" fillId="0" borderId="0" xfId="0" applyNumberFormat="1" applyFont="1" applyFill="1" applyBorder="1" applyAlignment="1" applyProtection="1">
      <alignment horizontal="right"/>
    </xf>
    <xf numFmtId="9" fontId="5" fillId="0" borderId="0" xfId="0" applyNumberFormat="1" applyFont="1" applyFill="1" applyBorder="1" applyAlignment="1" applyProtection="1">
      <alignment horizontal="center"/>
    </xf>
    <xf numFmtId="9" fontId="5" fillId="0" borderId="0" xfId="0" applyNumberFormat="1" applyFont="1" applyFill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justify" wrapText="1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 wrapText="1"/>
    </xf>
    <xf numFmtId="0" fontId="14" fillId="4" borderId="0" xfId="0" applyFont="1" applyFill="1" applyAlignment="1" applyProtection="1">
      <alignment vertical="center" textRotation="90"/>
    </xf>
    <xf numFmtId="0" fontId="6" fillId="4" borderId="0" xfId="0" applyFont="1" applyFill="1" applyBorder="1" applyAlignment="1" applyProtection="1">
      <alignment horizontal="right"/>
    </xf>
    <xf numFmtId="0" fontId="15" fillId="4" borderId="0" xfId="0" applyFont="1" applyFill="1" applyProtection="1"/>
    <xf numFmtId="0" fontId="5" fillId="4" borderId="0" xfId="0" applyFont="1" applyFill="1" applyAlignment="1" applyProtection="1">
      <alignment horizontal="right"/>
    </xf>
    <xf numFmtId="0" fontId="9" fillId="4" borderId="0" xfId="0" applyFont="1" applyFill="1" applyBorder="1" applyAlignment="1" applyProtection="1">
      <alignment vertical="center" wrapText="1"/>
    </xf>
    <xf numFmtId="0" fontId="15" fillId="4" borderId="0" xfId="0" applyFont="1" applyFill="1" applyAlignment="1" applyProtection="1">
      <alignment horizontal="right"/>
    </xf>
    <xf numFmtId="0" fontId="16" fillId="4" borderId="0" xfId="0" applyFont="1" applyFill="1" applyBorder="1" applyAlignment="1" applyProtection="1">
      <alignment vertical="center" wrapText="1"/>
    </xf>
    <xf numFmtId="0" fontId="4" fillId="4" borderId="0" xfId="0" applyFont="1" applyFill="1" applyBorder="1" applyAlignment="1" applyProtection="1">
      <alignment vertical="center" wrapText="1"/>
    </xf>
    <xf numFmtId="0" fontId="6" fillId="4" borderId="0" xfId="0" applyFont="1" applyFill="1" applyBorder="1" applyAlignment="1" applyProtection="1">
      <alignment horizontal="left" vertical="center" wrapText="1"/>
    </xf>
    <xf numFmtId="169" fontId="6" fillId="4" borderId="0" xfId="3" applyNumberFormat="1" applyFont="1" applyFill="1" applyBorder="1" applyAlignment="1" applyProtection="1">
      <alignment horizontal="left" vertical="justify" wrapText="1" shrinkToFit="1"/>
    </xf>
    <xf numFmtId="0" fontId="14" fillId="4" borderId="0" xfId="0" applyFont="1" applyFill="1" applyBorder="1" applyAlignment="1" applyProtection="1">
      <alignment vertical="center" wrapText="1"/>
    </xf>
    <xf numFmtId="0" fontId="14" fillId="4" borderId="0" xfId="0" applyFont="1" applyFill="1" applyAlignment="1" applyProtection="1">
      <alignment horizontal="center" vertical="center" textRotation="90"/>
    </xf>
    <xf numFmtId="0" fontId="6" fillId="4" borderId="0" xfId="0" applyFont="1" applyFill="1" applyBorder="1" applyAlignment="1" applyProtection="1">
      <alignment horizontal="right" vertical="center"/>
    </xf>
    <xf numFmtId="168" fontId="6" fillId="4" borderId="0" xfId="0" applyNumberFormat="1" applyFont="1" applyFill="1" applyBorder="1" applyAlignment="1" applyProtection="1">
      <alignment horizontal="right" vertical="center"/>
    </xf>
    <xf numFmtId="0" fontId="5" fillId="4" borderId="0" xfId="0" applyFont="1" applyFill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left" vertical="center"/>
    </xf>
    <xf numFmtId="0" fontId="6" fillId="4" borderId="14" xfId="0" applyFont="1" applyFill="1" applyBorder="1" applyProtection="1"/>
    <xf numFmtId="0" fontId="6" fillId="4" borderId="15" xfId="0" applyFont="1" applyFill="1" applyBorder="1" applyAlignment="1" applyProtection="1">
      <alignment horizontal="right"/>
    </xf>
    <xf numFmtId="0" fontId="6" fillId="4" borderId="0" xfId="0" applyFont="1" applyFill="1" applyBorder="1" applyAlignment="1" applyProtection="1">
      <alignment horizontal="left" vertical="justify" wrapText="1" shrinkToFit="1"/>
    </xf>
    <xf numFmtId="0" fontId="6" fillId="4" borderId="0" xfId="0" applyFont="1" applyFill="1" applyBorder="1" applyAlignment="1" applyProtection="1">
      <alignment horizontal="left" vertical="center"/>
    </xf>
    <xf numFmtId="0" fontId="6" fillId="4" borderId="0" xfId="0" applyFont="1" applyFill="1" applyBorder="1" applyAlignment="1" applyProtection="1">
      <alignment horizontal="left" vertical="top" wrapText="1" shrinkToFit="1"/>
    </xf>
    <xf numFmtId="0" fontId="6" fillId="4" borderId="0" xfId="0" applyFont="1" applyFill="1" applyBorder="1" applyAlignment="1" applyProtection="1">
      <alignment horizontal="right" vertical="center" wrapText="1" shrinkToFit="1"/>
    </xf>
    <xf numFmtId="0" fontId="6" fillId="4" borderId="0" xfId="0" applyFont="1" applyFill="1" applyBorder="1" applyAlignment="1" applyProtection="1">
      <alignment horizontal="left" vertical="center" wrapText="1" shrinkToFit="1"/>
    </xf>
    <xf numFmtId="0" fontId="5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/>
    <xf numFmtId="0" fontId="6" fillId="4" borderId="0" xfId="0" applyFont="1" applyFill="1" applyBorder="1" applyAlignment="1" applyProtection="1">
      <alignment horizontal="left"/>
    </xf>
    <xf numFmtId="0" fontId="10" fillId="4" borderId="16" xfId="0" applyFont="1" applyFill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vertical="center" wrapText="1"/>
    </xf>
    <xf numFmtId="0" fontId="6" fillId="4" borderId="17" xfId="0" applyFont="1" applyFill="1" applyBorder="1" applyAlignment="1" applyProtection="1">
      <alignment horizontal="left" vertical="center"/>
    </xf>
    <xf numFmtId="0" fontId="6" fillId="4" borderId="16" xfId="0" applyFont="1" applyFill="1" applyBorder="1" applyAlignment="1" applyProtection="1">
      <alignment horizontal="left" vertical="center"/>
    </xf>
    <xf numFmtId="0" fontId="6" fillId="4" borderId="18" xfId="0" applyFont="1" applyFill="1" applyBorder="1" applyAlignment="1" applyProtection="1"/>
    <xf numFmtId="0" fontId="6" fillId="4" borderId="6" xfId="0" applyFont="1" applyFill="1" applyBorder="1" applyAlignment="1" applyProtection="1">
      <alignment horizontal="left" vertical="center"/>
    </xf>
    <xf numFmtId="0" fontId="6" fillId="4" borderId="18" xfId="0" applyFont="1" applyFill="1" applyBorder="1" applyProtection="1"/>
    <xf numFmtId="0" fontId="5" fillId="4" borderId="19" xfId="0" applyFont="1" applyFill="1" applyBorder="1" applyProtection="1"/>
    <xf numFmtId="0" fontId="5" fillId="4" borderId="20" xfId="0" applyFont="1" applyFill="1" applyBorder="1" applyProtection="1"/>
    <xf numFmtId="0" fontId="6" fillId="4" borderId="19" xfId="0" applyFont="1" applyFill="1" applyBorder="1" applyAlignment="1" applyProtection="1">
      <alignment horizontal="right"/>
    </xf>
    <xf numFmtId="0" fontId="6" fillId="4" borderId="20" xfId="0" applyFont="1" applyFill="1" applyBorder="1" applyAlignment="1" applyProtection="1">
      <alignment horizontal="right"/>
    </xf>
    <xf numFmtId="0" fontId="5" fillId="4" borderId="18" xfId="0" applyFont="1" applyFill="1" applyBorder="1" applyProtection="1"/>
    <xf numFmtId="1" fontId="5" fillId="4" borderId="0" xfId="0" applyNumberFormat="1" applyFont="1" applyFill="1" applyProtection="1"/>
    <xf numFmtId="168" fontId="6" fillId="4" borderId="0" xfId="0" applyNumberFormat="1" applyFont="1" applyFill="1" applyBorder="1" applyAlignment="1" applyProtection="1">
      <alignment horizontal="left" vertical="justify" wrapText="1" shrinkToFit="1"/>
    </xf>
    <xf numFmtId="169" fontId="6" fillId="4" borderId="0" xfId="0" applyNumberFormat="1" applyFont="1" applyFill="1" applyBorder="1" applyAlignment="1" applyProtection="1">
      <alignment horizontal="left" vertical="top" wrapText="1" shrinkToFit="1"/>
    </xf>
    <xf numFmtId="164" fontId="15" fillId="4" borderId="0" xfId="0" applyNumberFormat="1" applyFont="1" applyFill="1" applyAlignment="1" applyProtection="1">
      <alignment horizontal="left"/>
    </xf>
    <xf numFmtId="0" fontId="17" fillId="4" borderId="0" xfId="0" applyFont="1" applyFill="1" applyBorder="1" applyAlignment="1" applyProtection="1">
      <alignment vertical="center" wrapText="1"/>
    </xf>
    <xf numFmtId="168" fontId="15" fillId="4" borderId="0" xfId="0" applyNumberFormat="1" applyFont="1" applyFill="1" applyBorder="1" applyProtection="1"/>
    <xf numFmtId="9" fontId="14" fillId="4" borderId="0" xfId="0" applyNumberFormat="1" applyFont="1" applyFill="1" applyBorder="1" applyAlignment="1" applyProtection="1">
      <alignment horizontal="center"/>
    </xf>
    <xf numFmtId="0" fontId="22" fillId="4" borderId="0" xfId="0" applyFont="1" applyFill="1" applyProtection="1"/>
    <xf numFmtId="0" fontId="22" fillId="4" borderId="0" xfId="0" applyFont="1" applyFill="1" applyAlignment="1" applyProtection="1">
      <alignment horizontal="right"/>
    </xf>
    <xf numFmtId="0" fontId="23" fillId="4" borderId="0" xfId="0" applyFont="1" applyFill="1" applyProtection="1"/>
    <xf numFmtId="0" fontId="23" fillId="4" borderId="0" xfId="0" applyFont="1" applyFill="1" applyBorder="1" applyAlignment="1" applyProtection="1">
      <alignment horizontal="right"/>
    </xf>
    <xf numFmtId="10" fontId="23" fillId="4" borderId="0" xfId="0" applyNumberFormat="1" applyFont="1" applyFill="1" applyBorder="1" applyAlignment="1" applyProtection="1">
      <alignment horizontal="right"/>
    </xf>
    <xf numFmtId="0" fontId="23" fillId="4" borderId="0" xfId="0" applyFont="1" applyFill="1" applyBorder="1" applyAlignment="1" applyProtection="1">
      <alignment horizontal="left" vertical="center"/>
    </xf>
    <xf numFmtId="0" fontId="23" fillId="4" borderId="0" xfId="0" applyFont="1" applyFill="1" applyBorder="1" applyAlignment="1" applyProtection="1">
      <alignment horizontal="center"/>
    </xf>
    <xf numFmtId="10" fontId="22" fillId="4" borderId="0" xfId="0" applyNumberFormat="1" applyFont="1" applyFill="1" applyProtection="1"/>
    <xf numFmtId="168" fontId="23" fillId="4" borderId="0" xfId="0" applyNumberFormat="1" applyFont="1" applyFill="1" applyAlignment="1" applyProtection="1">
      <alignment horizontal="center"/>
    </xf>
    <xf numFmtId="9" fontId="23" fillId="4" borderId="0" xfId="0" applyNumberFormat="1" applyFont="1" applyFill="1" applyBorder="1" applyAlignment="1" applyProtection="1">
      <alignment horizontal="center"/>
    </xf>
    <xf numFmtId="0" fontId="22" fillId="0" borderId="0" xfId="0" applyFont="1" applyFill="1" applyProtection="1"/>
    <xf numFmtId="1" fontId="23" fillId="0" borderId="0" xfId="0" applyNumberFormat="1" applyFont="1" applyFill="1" applyBorder="1" applyAlignment="1" applyProtection="1">
      <alignment horizontal="center"/>
    </xf>
    <xf numFmtId="10" fontId="22" fillId="0" borderId="0" xfId="0" applyNumberFormat="1" applyFont="1" applyFill="1" applyProtection="1"/>
    <xf numFmtId="0" fontId="22" fillId="0" borderId="0" xfId="0" applyFont="1" applyFill="1" applyAlignment="1" applyProtection="1">
      <alignment horizontal="right"/>
    </xf>
    <xf numFmtId="0" fontId="23" fillId="0" borderId="0" xfId="0" applyFont="1" applyFill="1" applyProtection="1"/>
    <xf numFmtId="169" fontId="15" fillId="4" borderId="0" xfId="0" applyNumberFormat="1" applyFont="1" applyFill="1" applyProtection="1"/>
    <xf numFmtId="169" fontId="6" fillId="4" borderId="0" xfId="0" applyNumberFormat="1" applyFont="1" applyFill="1" applyBorder="1" applyAlignment="1" applyProtection="1">
      <alignment horizontal="left" vertical="justify" wrapText="1" shrinkToFit="1"/>
    </xf>
    <xf numFmtId="9" fontId="14" fillId="4" borderId="0" xfId="0" applyNumberFormat="1" applyFont="1" applyFill="1" applyAlignment="1" applyProtection="1">
      <alignment vertical="center" textRotation="90"/>
    </xf>
    <xf numFmtId="0" fontId="5" fillId="4" borderId="15" xfId="0" applyFont="1" applyFill="1" applyBorder="1" applyProtection="1"/>
    <xf numFmtId="168" fontId="6" fillId="2" borderId="3" xfId="0" applyNumberFormat="1" applyFont="1" applyFill="1" applyBorder="1" applyAlignment="1" applyProtection="1">
      <alignment horizontal="right" vertical="center"/>
      <protection locked="0"/>
    </xf>
    <xf numFmtId="168" fontId="6" fillId="4" borderId="0" xfId="0" applyNumberFormat="1" applyFont="1" applyFill="1" applyBorder="1" applyAlignment="1" applyProtection="1">
      <alignment horizontal="left" vertical="center"/>
    </xf>
    <xf numFmtId="168" fontId="6" fillId="4" borderId="0" xfId="0" applyNumberFormat="1" applyFont="1" applyFill="1" applyBorder="1" applyAlignment="1" applyProtection="1">
      <alignment horizontal="left" vertical="top" wrapText="1" shrinkToFit="1"/>
    </xf>
    <xf numFmtId="168" fontId="6" fillId="2" borderId="7" xfId="0" applyNumberFormat="1" applyFont="1" applyFill="1" applyBorder="1" applyAlignment="1" applyProtection="1">
      <alignment horizontal="right" vertical="center"/>
      <protection locked="0"/>
    </xf>
    <xf numFmtId="171" fontId="6" fillId="2" borderId="1" xfId="0" applyNumberFormat="1" applyFont="1" applyFill="1" applyBorder="1" applyAlignment="1" applyProtection="1">
      <alignment horizontal="right" vertical="center"/>
      <protection locked="0"/>
    </xf>
    <xf numFmtId="0" fontId="20" fillId="4" borderId="0" xfId="0" applyFont="1" applyFill="1" applyBorder="1" applyAlignment="1" applyProtection="1">
      <alignment vertical="center" wrapText="1"/>
    </xf>
    <xf numFmtId="10" fontId="6" fillId="4" borderId="18" xfId="0" applyNumberFormat="1" applyFont="1" applyFill="1" applyBorder="1" applyAlignment="1" applyProtection="1">
      <alignment horizontal="right" vertical="center" wrapText="1"/>
    </xf>
    <xf numFmtId="168" fontId="6" fillId="4" borderId="0" xfId="0" applyNumberFormat="1" applyFont="1" applyFill="1" applyBorder="1" applyAlignment="1" applyProtection="1">
      <alignment horizontal="right" vertical="center" wrapText="1"/>
    </xf>
    <xf numFmtId="165" fontId="7" fillId="4" borderId="0" xfId="0" applyNumberFormat="1" applyFont="1" applyFill="1" applyBorder="1" applyAlignment="1" applyProtection="1">
      <alignment vertical="center" wrapText="1"/>
    </xf>
    <xf numFmtId="9" fontId="7" fillId="4" borderId="0" xfId="0" applyNumberFormat="1" applyFont="1" applyFill="1" applyBorder="1" applyAlignment="1" applyProtection="1">
      <alignment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2" fontId="6" fillId="3" borderId="10" xfId="0" applyNumberFormat="1" applyFont="1" applyFill="1" applyBorder="1" applyAlignment="1" applyProtection="1">
      <alignment horizontal="center" vertical="center" wrapText="1"/>
    </xf>
    <xf numFmtId="1" fontId="6" fillId="3" borderId="10" xfId="0" applyNumberFormat="1" applyFont="1" applyFill="1" applyBorder="1" applyAlignment="1" applyProtection="1">
      <alignment horizontal="center" vertical="center" wrapText="1"/>
    </xf>
    <xf numFmtId="168" fontId="6" fillId="3" borderId="10" xfId="0" applyNumberFormat="1" applyFont="1" applyFill="1" applyBorder="1" applyAlignment="1" applyProtection="1">
      <alignment horizontal="center" vertical="center" wrapText="1"/>
    </xf>
    <xf numFmtId="168" fontId="6" fillId="0" borderId="21" xfId="0" applyNumberFormat="1" applyFont="1" applyFill="1" applyBorder="1" applyAlignment="1" applyProtection="1">
      <alignment horizontal="center" vertical="center"/>
    </xf>
    <xf numFmtId="168" fontId="24" fillId="5" borderId="5" xfId="0" applyNumberFormat="1" applyFont="1" applyFill="1" applyBorder="1" applyAlignment="1" applyProtection="1">
      <alignment horizontal="center" vertical="center"/>
    </xf>
    <xf numFmtId="10" fontId="24" fillId="5" borderId="5" xfId="0" applyNumberFormat="1" applyFont="1" applyFill="1" applyBorder="1" applyAlignment="1" applyProtection="1">
      <alignment horizontal="center" vertical="center"/>
    </xf>
    <xf numFmtId="2" fontId="6" fillId="0" borderId="5" xfId="0" applyNumberFormat="1" applyFont="1" applyFill="1" applyBorder="1" applyAlignment="1" applyProtection="1">
      <alignment horizontal="center" vertical="center"/>
    </xf>
    <xf numFmtId="9" fontId="23" fillId="4" borderId="0" xfId="0" applyNumberFormat="1" applyFont="1" applyFill="1" applyBorder="1" applyAlignment="1" applyProtection="1">
      <alignment horizontal="right"/>
    </xf>
    <xf numFmtId="172" fontId="23" fillId="4" borderId="0" xfId="1" applyNumberFormat="1" applyFont="1" applyFill="1" applyBorder="1" applyAlignment="1" applyProtection="1">
      <alignment horizontal="right"/>
    </xf>
    <xf numFmtId="9" fontId="23" fillId="4" borderId="0" xfId="1" applyNumberFormat="1" applyFont="1" applyFill="1" applyBorder="1" applyAlignment="1" applyProtection="1">
      <alignment horizontal="right"/>
    </xf>
    <xf numFmtId="9" fontId="23" fillId="4" borderId="0" xfId="0" applyNumberFormat="1" applyFont="1" applyFill="1" applyAlignment="1" applyProtection="1">
      <alignment horizontal="right"/>
    </xf>
    <xf numFmtId="0" fontId="22" fillId="4" borderId="0" xfId="0" applyNumberFormat="1" applyFont="1" applyFill="1" applyAlignment="1" applyProtection="1">
      <alignment horizontal="right"/>
    </xf>
    <xf numFmtId="10" fontId="22" fillId="4" borderId="0" xfId="0" applyNumberFormat="1" applyFont="1" applyFill="1" applyAlignment="1" applyProtection="1">
      <alignment horizontal="right"/>
    </xf>
    <xf numFmtId="169" fontId="17" fillId="4" borderId="0" xfId="0" applyNumberFormat="1" applyFont="1" applyFill="1" applyBorder="1" applyAlignment="1" applyProtection="1">
      <alignment vertical="center" wrapText="1"/>
    </xf>
    <xf numFmtId="169" fontId="5" fillId="4" borderId="0" xfId="0" applyNumberFormat="1" applyFont="1" applyFill="1" applyBorder="1" applyAlignment="1" applyProtection="1">
      <alignment horizontal="right"/>
    </xf>
    <xf numFmtId="169" fontId="16" fillId="4" borderId="0" xfId="0" applyNumberFormat="1" applyFont="1" applyFill="1" applyBorder="1" applyAlignment="1" applyProtection="1">
      <alignment vertical="center" wrapText="1"/>
    </xf>
    <xf numFmtId="2" fontId="16" fillId="4" borderId="0" xfId="0" applyNumberFormat="1" applyFont="1" applyFill="1" applyBorder="1" applyAlignment="1" applyProtection="1">
      <alignment vertical="center" wrapText="1"/>
    </xf>
    <xf numFmtId="4" fontId="15" fillId="0" borderId="0" xfId="0" applyNumberFormat="1" applyFont="1" applyFill="1" applyProtection="1"/>
    <xf numFmtId="0" fontId="23" fillId="4" borderId="0" xfId="0" applyNumberFormat="1" applyFont="1" applyFill="1" applyBorder="1" applyAlignment="1" applyProtection="1">
      <alignment horizontal="right"/>
    </xf>
    <xf numFmtId="10" fontId="6" fillId="4" borderId="3" xfId="0" applyNumberFormat="1" applyFont="1" applyFill="1" applyBorder="1" applyAlignment="1" applyProtection="1">
      <alignment horizontal="right" vertical="center"/>
    </xf>
    <xf numFmtId="0" fontId="6" fillId="4" borderId="11" xfId="0" applyFont="1" applyFill="1" applyBorder="1" applyProtection="1"/>
    <xf numFmtId="0" fontId="5" fillId="4" borderId="7" xfId="0" applyFont="1" applyFill="1" applyBorder="1" applyProtection="1"/>
    <xf numFmtId="0" fontId="14" fillId="4" borderId="0" xfId="0" applyFont="1" applyFill="1" applyBorder="1" applyAlignment="1" applyProtection="1">
      <alignment vertical="center" textRotation="90" wrapText="1"/>
    </xf>
    <xf numFmtId="0" fontId="5" fillId="3" borderId="7" xfId="0" applyFont="1" applyFill="1" applyBorder="1" applyProtection="1"/>
    <xf numFmtId="0" fontId="24" fillId="3" borderId="17" xfId="0" applyFont="1" applyFill="1" applyBorder="1" applyProtection="1"/>
    <xf numFmtId="0" fontId="5" fillId="3" borderId="18" xfId="0" applyFont="1" applyFill="1" applyBorder="1" applyProtection="1"/>
    <xf numFmtId="0" fontId="6" fillId="4" borderId="17" xfId="0" applyFont="1" applyFill="1" applyBorder="1" applyAlignment="1" applyProtection="1">
      <alignment horizontal="left" vertical="top" wrapText="1"/>
    </xf>
    <xf numFmtId="0" fontId="6" fillId="4" borderId="19" xfId="0" applyFont="1" applyFill="1" applyBorder="1" applyAlignment="1" applyProtection="1">
      <alignment horizontal="right" vertical="center"/>
    </xf>
    <xf numFmtId="0" fontId="6" fillId="4" borderId="16" xfId="0" applyFont="1" applyFill="1" applyBorder="1" applyAlignment="1" applyProtection="1">
      <alignment horizontal="left" vertical="top" wrapText="1"/>
    </xf>
    <xf numFmtId="0" fontId="6" fillId="4" borderId="20" xfId="0" applyFont="1" applyFill="1" applyBorder="1" applyAlignment="1" applyProtection="1">
      <alignment horizontal="right" vertical="center"/>
    </xf>
    <xf numFmtId="0" fontId="6" fillId="4" borderId="16" xfId="0" applyFont="1" applyFill="1" applyBorder="1" applyAlignment="1" applyProtection="1">
      <alignment horizontal="right"/>
    </xf>
    <xf numFmtId="0" fontId="7" fillId="0" borderId="13" xfId="0" applyFont="1" applyFill="1" applyBorder="1" applyProtection="1"/>
    <xf numFmtId="0" fontId="6" fillId="0" borderId="15" xfId="0" applyFont="1" applyFill="1" applyBorder="1" applyAlignment="1" applyProtection="1">
      <alignment horizontal="right" vertical="center"/>
    </xf>
    <xf numFmtId="0" fontId="22" fillId="4" borderId="16" xfId="0" applyFont="1" applyFill="1" applyBorder="1" applyAlignment="1" applyProtection="1">
      <alignment horizontal="left" vertical="center"/>
    </xf>
    <xf numFmtId="0" fontId="22" fillId="4" borderId="0" xfId="0" applyFont="1" applyFill="1" applyBorder="1" applyProtection="1"/>
    <xf numFmtId="0" fontId="22" fillId="4" borderId="20" xfId="0" applyFont="1" applyFill="1" applyBorder="1" applyProtection="1"/>
    <xf numFmtId="164" fontId="22" fillId="2" borderId="2" xfId="0" applyNumberFormat="1" applyFont="1" applyFill="1" applyBorder="1" applyAlignment="1" applyProtection="1">
      <alignment horizontal="right" vertical="center"/>
      <protection locked="0"/>
    </xf>
    <xf numFmtId="0" fontId="23" fillId="4" borderId="17" xfId="0" applyFont="1" applyFill="1" applyBorder="1" applyAlignment="1" applyProtection="1">
      <alignment horizontal="left" vertical="center"/>
    </xf>
    <xf numFmtId="0" fontId="22" fillId="4" borderId="19" xfId="0" applyFont="1" applyFill="1" applyBorder="1" applyAlignment="1" applyProtection="1">
      <alignment horizontal="right"/>
    </xf>
    <xf numFmtId="0" fontId="22" fillId="4" borderId="20" xfId="0" applyFont="1" applyFill="1" applyBorder="1" applyAlignment="1" applyProtection="1">
      <alignment horizontal="right"/>
    </xf>
    <xf numFmtId="0" fontId="22" fillId="4" borderId="17" xfId="0" applyFont="1" applyFill="1" applyBorder="1" applyAlignment="1" applyProtection="1">
      <alignment horizontal="left" vertical="center"/>
    </xf>
    <xf numFmtId="0" fontId="22" fillId="4" borderId="18" xfId="0" applyFont="1" applyFill="1" applyBorder="1" applyAlignment="1" applyProtection="1">
      <alignment horizontal="left"/>
    </xf>
    <xf numFmtId="164" fontId="22" fillId="2" borderId="1" xfId="0" applyNumberFormat="1" applyFont="1" applyFill="1" applyBorder="1" applyAlignment="1" applyProtection="1">
      <alignment horizontal="right" vertical="center"/>
      <protection locked="0"/>
    </xf>
    <xf numFmtId="0" fontId="22" fillId="4" borderId="0" xfId="0" applyFont="1" applyFill="1" applyBorder="1" applyAlignment="1" applyProtection="1">
      <alignment horizontal="left"/>
    </xf>
    <xf numFmtId="0" fontId="23" fillId="4" borderId="6" xfId="0" applyFont="1" applyFill="1" applyBorder="1" applyAlignment="1" applyProtection="1">
      <alignment horizontal="left" vertical="center"/>
    </xf>
    <xf numFmtId="0" fontId="23" fillId="4" borderId="11" xfId="0" applyFont="1" applyFill="1" applyBorder="1" applyAlignment="1" applyProtection="1">
      <alignment horizontal="left"/>
    </xf>
    <xf numFmtId="0" fontId="22" fillId="4" borderId="7" xfId="0" applyFont="1" applyFill="1" applyBorder="1" applyAlignment="1" applyProtection="1">
      <alignment horizontal="right"/>
    </xf>
    <xf numFmtId="164" fontId="23" fillId="0" borderId="1" xfId="0" applyNumberFormat="1" applyFont="1" applyFill="1" applyBorder="1" applyAlignment="1" applyProtection="1">
      <alignment horizontal="right" vertical="center"/>
    </xf>
    <xf numFmtId="165" fontId="8" fillId="4" borderId="0" xfId="0" applyNumberFormat="1" applyFont="1" applyFill="1" applyBorder="1" applyAlignment="1" applyProtection="1">
      <alignment vertical="center" wrapText="1"/>
    </xf>
    <xf numFmtId="0" fontId="22" fillId="4" borderId="18" xfId="0" applyFont="1" applyFill="1" applyBorder="1" applyProtection="1"/>
    <xf numFmtId="0" fontId="23" fillId="4" borderId="13" xfId="0" applyFont="1" applyFill="1" applyBorder="1" applyAlignment="1" applyProtection="1">
      <alignment horizontal="left" vertical="center"/>
    </xf>
    <xf numFmtId="0" fontId="22" fillId="4" borderId="14" xfId="0" applyFont="1" applyFill="1" applyBorder="1" applyProtection="1"/>
    <xf numFmtId="0" fontId="22" fillId="4" borderId="15" xfId="0" applyFont="1" applyFill="1" applyBorder="1" applyAlignment="1" applyProtection="1">
      <alignment horizontal="right"/>
    </xf>
    <xf numFmtId="168" fontId="23" fillId="0" borderId="7" xfId="0" applyNumberFormat="1" applyFont="1" applyFill="1" applyBorder="1" applyAlignment="1" applyProtection="1">
      <alignment horizontal="right" vertical="center"/>
    </xf>
    <xf numFmtId="165" fontId="5" fillId="4" borderId="0" xfId="0" applyNumberFormat="1" applyFont="1" applyFill="1" applyProtection="1"/>
    <xf numFmtId="0" fontId="21" fillId="4" borderId="0" xfId="0" applyFont="1" applyFill="1" applyBorder="1" applyAlignment="1" applyProtection="1">
      <alignment horizontal="right" vertical="center"/>
    </xf>
    <xf numFmtId="2" fontId="22" fillId="4" borderId="0" xfId="0" applyNumberFormat="1" applyFont="1" applyFill="1" applyProtection="1"/>
    <xf numFmtId="10" fontId="6" fillId="0" borderId="23" xfId="0" applyNumberFormat="1" applyFont="1" applyFill="1" applyBorder="1" applyAlignment="1" applyProtection="1">
      <alignment horizontal="center" vertical="center"/>
    </xf>
    <xf numFmtId="168" fontId="6" fillId="2" borderId="1" xfId="1" applyNumberFormat="1" applyFont="1" applyFill="1" applyBorder="1" applyAlignment="1" applyProtection="1">
      <alignment horizontal="right" vertical="center"/>
      <protection locked="0"/>
    </xf>
    <xf numFmtId="168" fontId="22" fillId="2" borderId="1" xfId="1" applyNumberFormat="1" applyFont="1" applyFill="1" applyBorder="1" applyAlignment="1" applyProtection="1">
      <alignment horizontal="right" vertical="center"/>
      <protection locked="0"/>
    </xf>
    <xf numFmtId="168" fontId="22" fillId="2" borderId="2" xfId="1" applyNumberFormat="1" applyFont="1" applyFill="1" applyBorder="1" applyAlignment="1" applyProtection="1">
      <alignment horizontal="right" vertical="center"/>
      <protection locked="0"/>
    </xf>
    <xf numFmtId="168" fontId="6" fillId="4" borderId="1" xfId="0" applyNumberFormat="1" applyFont="1" applyFill="1" applyBorder="1" applyAlignment="1" applyProtection="1">
      <alignment horizontal="right" vertical="center"/>
    </xf>
    <xf numFmtId="168" fontId="23" fillId="2" borderId="7" xfId="1" applyNumberFormat="1" applyFont="1" applyFill="1" applyBorder="1" applyAlignment="1" applyProtection="1">
      <alignment horizontal="right" vertical="center"/>
      <protection locked="0"/>
    </xf>
    <xf numFmtId="168" fontId="6" fillId="2" borderId="1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14" fillId="3" borderId="2" xfId="0" applyFont="1" applyFill="1" applyBorder="1" applyAlignment="1" applyProtection="1">
      <alignment horizontal="center" vertical="center" textRotation="90" wrapText="1"/>
    </xf>
    <xf numFmtId="0" fontId="14" fillId="3" borderId="16" xfId="0" applyFont="1" applyFill="1" applyBorder="1" applyAlignment="1" applyProtection="1">
      <alignment horizontal="center" vertical="center" textRotation="90" wrapText="1"/>
    </xf>
    <xf numFmtId="49" fontId="6" fillId="2" borderId="6" xfId="0" applyNumberFormat="1" applyFont="1" applyFill="1" applyBorder="1" applyAlignment="1" applyProtection="1">
      <alignment horizontal="left" vertical="center" wrapText="1" shrinkToFit="1"/>
      <protection locked="0"/>
    </xf>
    <xf numFmtId="49" fontId="6" fillId="2" borderId="11" xfId="0" applyNumberFormat="1" applyFont="1" applyFill="1" applyBorder="1" applyAlignment="1" applyProtection="1">
      <alignment horizontal="left" vertical="center" wrapText="1" shrinkToFit="1"/>
      <protection locked="0"/>
    </xf>
    <xf numFmtId="49" fontId="6" fillId="2" borderId="7" xfId="0" applyNumberFormat="1" applyFont="1" applyFill="1" applyBorder="1" applyAlignment="1" applyProtection="1">
      <alignment horizontal="left" vertical="center" wrapText="1" shrinkToFit="1"/>
      <protection locked="0"/>
    </xf>
    <xf numFmtId="0" fontId="6" fillId="4" borderId="13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wrapText="1"/>
    </xf>
    <xf numFmtId="0" fontId="14" fillId="3" borderId="22" xfId="0" applyFont="1" applyFill="1" applyBorder="1" applyAlignment="1" applyProtection="1">
      <alignment horizontal="center" vertical="center" textRotation="90" wrapText="1"/>
    </xf>
    <xf numFmtId="0" fontId="14" fillId="3" borderId="3" xfId="0" applyFont="1" applyFill="1" applyBorder="1" applyAlignment="1" applyProtection="1">
      <alignment horizontal="center" vertical="center" textRotation="90" wrapText="1"/>
    </xf>
    <xf numFmtId="0" fontId="6" fillId="0" borderId="6" xfId="0" applyFont="1" applyFill="1" applyBorder="1" applyAlignment="1" applyProtection="1">
      <alignment horizontal="left"/>
    </xf>
    <xf numFmtId="0" fontId="6" fillId="0" borderId="7" xfId="0" applyFont="1" applyFill="1" applyBorder="1" applyAlignment="1" applyProtection="1">
      <alignment horizontal="left"/>
    </xf>
    <xf numFmtId="9" fontId="6" fillId="2" borderId="6" xfId="0" applyNumberFormat="1" applyFont="1" applyFill="1" applyBorder="1" applyAlignment="1" applyProtection="1">
      <alignment horizontal="center" vertical="center"/>
      <protection locked="0"/>
    </xf>
    <xf numFmtId="9" fontId="6" fillId="2" borderId="7" xfId="0" applyNumberFormat="1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 textRotation="90" wrapText="1"/>
    </xf>
    <xf numFmtId="0" fontId="19" fillId="3" borderId="22" xfId="0" applyFont="1" applyFill="1" applyBorder="1" applyAlignment="1" applyProtection="1">
      <alignment horizontal="center" vertical="center" textRotation="90" wrapText="1"/>
    </xf>
    <xf numFmtId="0" fontId="19" fillId="3" borderId="3" xfId="0" applyFont="1" applyFill="1" applyBorder="1" applyAlignment="1" applyProtection="1">
      <alignment horizontal="center" vertical="center" textRotation="90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0" fillId="3" borderId="22" xfId="0" applyFill="1" applyBorder="1" applyProtection="1"/>
    <xf numFmtId="0" fontId="0" fillId="3" borderId="3" xfId="0" applyFill="1" applyBorder="1" applyProtection="1"/>
    <xf numFmtId="0" fontId="25" fillId="3" borderId="6" xfId="0" applyFont="1" applyFill="1" applyBorder="1" applyAlignment="1" applyProtection="1">
      <alignment horizontal="center" vertical="center" wrapText="1"/>
    </xf>
    <xf numFmtId="0" fontId="25" fillId="3" borderId="11" xfId="0" applyFont="1" applyFill="1" applyBorder="1" applyAlignment="1" applyProtection="1">
      <alignment horizontal="center" vertical="center" wrapText="1"/>
    </xf>
    <xf numFmtId="0" fontId="25" fillId="3" borderId="7" xfId="0" applyFont="1" applyFill="1" applyBorder="1" applyAlignment="1" applyProtection="1">
      <alignment horizontal="center" vertical="center" wrapText="1"/>
    </xf>
    <xf numFmtId="9" fontId="24" fillId="3" borderId="2" xfId="0" applyNumberFormat="1" applyFont="1" applyFill="1" applyBorder="1" applyAlignment="1" applyProtection="1">
      <alignment horizontal="center" vertical="center" textRotation="90" wrapText="1"/>
    </xf>
    <xf numFmtId="0" fontId="24" fillId="3" borderId="3" xfId="0" applyFont="1" applyFill="1" applyBorder="1" applyAlignment="1" applyProtection="1">
      <alignment horizontal="center" vertical="center" textRotation="90" wrapText="1"/>
    </xf>
    <xf numFmtId="0" fontId="6" fillId="0" borderId="6" xfId="0" applyFont="1" applyFill="1" applyBorder="1" applyAlignment="1" applyProtection="1">
      <alignment horizontal="left" vertical="center" wrapText="1" shrinkToFit="1"/>
    </xf>
    <xf numFmtId="0" fontId="6" fillId="0" borderId="11" xfId="0" applyFont="1" applyFill="1" applyBorder="1" applyAlignment="1" applyProtection="1">
      <alignment horizontal="left" vertical="center" wrapText="1" shrinkToFit="1"/>
    </xf>
    <xf numFmtId="0" fontId="6" fillId="0" borderId="7" xfId="0" applyFont="1" applyFill="1" applyBorder="1" applyAlignment="1" applyProtection="1">
      <alignment horizontal="left" vertical="center" wrapText="1" shrinkToFit="1"/>
    </xf>
    <xf numFmtId="0" fontId="0" fillId="0" borderId="2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20" fillId="2" borderId="17" xfId="0" applyFont="1" applyFill="1" applyBorder="1" applyAlignment="1" applyProtection="1">
      <alignment horizontal="center" vertical="center" wrapText="1"/>
    </xf>
    <xf numFmtId="0" fontId="20" fillId="2" borderId="18" xfId="0" applyFont="1" applyFill="1" applyBorder="1" applyAlignment="1" applyProtection="1">
      <alignment horizontal="center" vertical="center" wrapText="1"/>
    </xf>
    <xf numFmtId="0" fontId="20" fillId="2" borderId="19" xfId="0" applyFont="1" applyFill="1" applyBorder="1" applyAlignment="1" applyProtection="1">
      <alignment horizontal="center" vertical="center" wrapText="1"/>
    </xf>
    <xf numFmtId="0" fontId="20" fillId="2" borderId="13" xfId="0" applyFont="1" applyFill="1" applyBorder="1" applyAlignment="1" applyProtection="1">
      <alignment horizontal="center" vertical="center" wrapText="1"/>
    </xf>
    <xf numFmtId="0" fontId="20" fillId="2" borderId="14" xfId="0" applyFont="1" applyFill="1" applyBorder="1" applyAlignment="1" applyProtection="1">
      <alignment horizontal="center" vertical="center" wrapText="1"/>
    </xf>
    <xf numFmtId="0" fontId="20" fillId="2" borderId="15" xfId="0" applyFont="1" applyFill="1" applyBorder="1" applyAlignment="1" applyProtection="1">
      <alignment horizontal="center" vertical="center" wrapText="1"/>
    </xf>
    <xf numFmtId="9" fontId="6" fillId="2" borderId="6" xfId="0" applyNumberFormat="1" applyFont="1" applyFill="1" applyBorder="1" applyAlignment="1" applyProtection="1">
      <alignment horizontal="left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21" fillId="4" borderId="16" xfId="0" applyFont="1" applyFill="1" applyBorder="1" applyAlignment="1" applyProtection="1">
      <alignment horizontal="right" vertical="center"/>
    </xf>
    <xf numFmtId="0" fontId="21" fillId="4" borderId="0" xfId="0" applyFont="1" applyFill="1" applyBorder="1" applyAlignment="1" applyProtection="1">
      <alignment horizontal="right" vertic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9">
    <dxf>
      <font>
        <condense val="0"/>
        <extend val="0"/>
        <color indexed="63"/>
      </font>
      <fill>
        <patternFill>
          <bgColor indexed="6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 patternType="solid">
          <bgColor theme="0"/>
        </patternFill>
      </fill>
    </dxf>
    <dxf>
      <font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 patternType="gray0625"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C348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41366</xdr:colOff>
      <xdr:row>38</xdr:row>
      <xdr:rowOff>83882</xdr:rowOff>
    </xdr:from>
    <xdr:to>
      <xdr:col>9</xdr:col>
      <xdr:colOff>227819</xdr:colOff>
      <xdr:row>39</xdr:row>
      <xdr:rowOff>194155</xdr:rowOff>
    </xdr:to>
    <xdr:sp macro="[0]!resetclear" textlink="">
      <xdr:nvSpPr>
        <xdr:cNvPr id="1053" name="Text Box 2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3240982" y="7950411"/>
          <a:ext cx="3002456" cy="330735"/>
        </a:xfrm>
        <a:prstGeom prst="roundRect">
          <a:avLst/>
        </a:prstGeom>
        <a:solidFill>
          <a:srgbClr val="00999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45720" tIns="41148" rIns="45720" bIns="41148" anchor="ctr" upright="1"/>
        <a:lstStyle/>
        <a:p>
          <a:pPr algn="ctr" rtl="0">
            <a:defRPr sz="1000"/>
          </a:pPr>
          <a:r>
            <a:rPr lang="en-GB" sz="2000" b="1" i="0" u="none" strike="noStrike" baseline="0">
              <a:solidFill>
                <a:schemeClr val="bg1"/>
              </a:solidFill>
              <a:latin typeface="Arial"/>
              <a:cs typeface="Arial"/>
            </a:rPr>
            <a:t>reset form</a:t>
          </a:r>
        </a:p>
      </xdr:txBody>
    </xdr:sp>
    <xdr:clientData fLocksWithSheet="0"/>
  </xdr:twoCellAnchor>
  <xdr:twoCellAnchor editAs="absolute">
    <xdr:from>
      <xdr:col>4</xdr:col>
      <xdr:colOff>30480</xdr:colOff>
      <xdr:row>0</xdr:row>
      <xdr:rowOff>64055</xdr:rowOff>
    </xdr:from>
    <xdr:to>
      <xdr:col>5</xdr:col>
      <xdr:colOff>259080</xdr:colOff>
      <xdr:row>3</xdr:row>
      <xdr:rowOff>155495</xdr:rowOff>
    </xdr:to>
    <xdr:pic>
      <xdr:nvPicPr>
        <xdr:cNvPr id="1663" name="Picture 6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011" y="64055"/>
          <a:ext cx="883444" cy="87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583731</xdr:colOff>
      <xdr:row>38</xdr:row>
      <xdr:rowOff>83882</xdr:rowOff>
    </xdr:from>
    <xdr:to>
      <xdr:col>12</xdr:col>
      <xdr:colOff>484106</xdr:colOff>
      <xdr:row>39</xdr:row>
      <xdr:rowOff>194155</xdr:rowOff>
    </xdr:to>
    <xdr:sp macro="[0]!printout" textlink="">
      <xdr:nvSpPr>
        <xdr:cNvPr id="6" name="Text Box 2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288982" y="7950411"/>
          <a:ext cx="2711103" cy="330735"/>
        </a:xfrm>
        <a:prstGeom prst="roundRect">
          <a:avLst/>
        </a:prstGeom>
        <a:solidFill>
          <a:srgbClr val="00999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45720" tIns="41148" rIns="45720" bIns="41148" anchor="ctr" upright="1"/>
        <a:lstStyle/>
        <a:p>
          <a:pPr algn="ctr" rtl="0">
            <a:defRPr sz="1000"/>
          </a:pPr>
          <a:r>
            <a:rPr lang="en-GB" sz="2000" b="1" i="0" u="none" strike="noStrike" baseline="0">
              <a:solidFill>
                <a:schemeClr val="bg1"/>
              </a:solidFill>
              <a:latin typeface="Arial"/>
              <a:cs typeface="Arial"/>
            </a:rPr>
            <a:t>print form</a:t>
          </a:r>
        </a:p>
      </xdr:txBody>
    </xdr:sp>
    <xdr:clientData fLocksWithSheet="0"/>
  </xdr:twoCellAnchor>
  <xdr:twoCellAnchor>
    <xdr:from>
      <xdr:col>2</xdr:col>
      <xdr:colOff>284007</xdr:colOff>
      <xdr:row>0</xdr:row>
      <xdr:rowOff>103821</xdr:rowOff>
    </xdr:from>
    <xdr:to>
      <xdr:col>3</xdr:col>
      <xdr:colOff>825162</xdr:colOff>
      <xdr:row>3</xdr:row>
      <xdr:rowOff>115728</xdr:rowOff>
    </xdr:to>
    <xdr:pic>
      <xdr:nvPicPr>
        <xdr:cNvPr id="9" name="Picture 8" descr="image00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726" y="103821"/>
          <a:ext cx="826905" cy="79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wa/IR/Intermediate%20Markets/8.%20LCHO/Affordability%20calculator/new%20calculators%20Oct%202010/amended%202011%20April/V.3/Swaythling%20AFHOS%20IQF%2015.3.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FHOS affordability calculator"/>
    </sheetNames>
    <sheetDataSet>
      <sheetData sheetId="0">
        <row r="3">
          <cell r="A3" t="str">
            <v>Blue Forces</v>
          </cell>
          <cell r="B3" t="str">
            <v>Kate Williams  katew@swayhs.org.uk</v>
          </cell>
        </row>
        <row r="4">
          <cell r="A4" t="str">
            <v>Abacus</v>
          </cell>
          <cell r="B4" t="str">
            <v>Tim Willcocks  timw@swayhs.org.uk</v>
          </cell>
        </row>
        <row r="5">
          <cell r="A5" t="str">
            <v>Stone Financial</v>
          </cell>
        </row>
        <row r="6">
          <cell r="A6" t="str">
            <v>Pearson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O86"/>
  <sheetViews>
    <sheetView tabSelected="1" zoomScale="80" zoomScaleNormal="80" zoomScaleSheetLayoutView="100" workbookViewId="0">
      <selection activeCell="B38" sqref="B38:C38"/>
    </sheetView>
  </sheetViews>
  <sheetFormatPr baseColWidth="10" defaultColWidth="9.1640625" defaultRowHeight="16.5" customHeight="1" outlineLevelRow="1" x14ac:dyDescent="0.15"/>
  <cols>
    <col min="1" max="1" width="5.33203125" style="1" customWidth="1"/>
    <col min="2" max="2" width="6.5" style="1" customWidth="1"/>
    <col min="3" max="3" width="4.33203125" style="1" customWidth="1"/>
    <col min="4" max="4" width="13.1640625" style="1" customWidth="1"/>
    <col min="5" max="6" width="9.83203125" style="1" customWidth="1"/>
    <col min="7" max="7" width="13.33203125" style="1" customWidth="1"/>
    <col min="8" max="8" width="20" style="2" customWidth="1"/>
    <col min="9" max="9" width="13.5" style="1" customWidth="1"/>
    <col min="10" max="10" width="12.33203125" style="1" customWidth="1"/>
    <col min="11" max="11" width="13.6640625" style="1" customWidth="1"/>
    <col min="12" max="12" width="16.1640625" style="1" customWidth="1"/>
    <col min="13" max="13" width="23.5" style="1" customWidth="1"/>
    <col min="14" max="14" width="15.5" style="1" customWidth="1"/>
    <col min="15" max="15" width="16.33203125" style="1" customWidth="1"/>
    <col min="16" max="16" width="9.33203125" style="1" customWidth="1"/>
    <col min="17" max="17" width="9.1640625" style="3"/>
    <col min="18" max="18" width="11.1640625" style="33" bestFit="1" customWidth="1"/>
    <col min="19" max="19" width="12.1640625" style="33" customWidth="1"/>
    <col min="20" max="38" width="9.1640625" style="3"/>
    <col min="39" max="16384" width="9.1640625" style="1"/>
  </cols>
  <sheetData>
    <row r="1" spans="1:38" ht="16.5" customHeight="1" thickBot="1" x14ac:dyDescent="0.2">
      <c r="A1" s="32"/>
      <c r="B1" s="78"/>
      <c r="C1" s="78"/>
      <c r="D1" s="78"/>
      <c r="E1" s="78"/>
      <c r="F1" s="78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1:38" ht="16.5" customHeight="1" x14ac:dyDescent="0.15">
      <c r="A2" s="32"/>
      <c r="B2" s="137"/>
      <c r="C2" s="137"/>
      <c r="D2" s="137"/>
      <c r="E2" s="137"/>
      <c r="F2" s="137"/>
      <c r="G2" s="247" t="s">
        <v>27</v>
      </c>
      <c r="H2" s="248"/>
      <c r="I2" s="248"/>
      <c r="J2" s="249"/>
      <c r="K2" s="94"/>
      <c r="L2" s="95"/>
      <c r="M2" s="95"/>
      <c r="N2" s="95"/>
      <c r="O2" s="75"/>
      <c r="P2" s="34"/>
      <c r="Q2" s="33"/>
    </row>
    <row r="3" spans="1:38" ht="28.5" customHeight="1" thickBot="1" x14ac:dyDescent="0.2">
      <c r="A3" s="32"/>
      <c r="B3" s="137"/>
      <c r="C3" s="137"/>
      <c r="D3" s="137"/>
      <c r="E3" s="137"/>
      <c r="F3" s="137"/>
      <c r="G3" s="250"/>
      <c r="H3" s="251"/>
      <c r="I3" s="251"/>
      <c r="J3" s="252"/>
      <c r="K3" s="258" t="s">
        <v>63</v>
      </c>
      <c r="L3" s="259"/>
      <c r="M3" s="259"/>
      <c r="N3" s="259"/>
      <c r="O3" s="198"/>
      <c r="P3" s="34"/>
      <c r="Q3" s="33"/>
    </row>
    <row r="4" spans="1:38" s="3" customFormat="1" ht="16.5" customHeight="1" thickBot="1" x14ac:dyDescent="0.2">
      <c r="A4" s="33"/>
      <c r="B4" s="33"/>
      <c r="C4" s="33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35"/>
      <c r="Q4" s="33"/>
      <c r="R4" s="33"/>
      <c r="S4" s="33"/>
    </row>
    <row r="5" spans="1:38" s="4" customFormat="1" ht="16.5" customHeight="1" thickBot="1" x14ac:dyDescent="0.2">
      <c r="A5" s="42"/>
      <c r="B5" s="217" t="s">
        <v>14</v>
      </c>
      <c r="C5" s="79"/>
      <c r="D5" s="242" t="s">
        <v>0</v>
      </c>
      <c r="E5" s="243"/>
      <c r="F5" s="244"/>
      <c r="G5" s="242" t="s">
        <v>1</v>
      </c>
      <c r="H5" s="243"/>
      <c r="I5" s="243"/>
      <c r="J5" s="244"/>
      <c r="K5" s="9" t="s">
        <v>10</v>
      </c>
      <c r="L5" s="9" t="s">
        <v>2</v>
      </c>
      <c r="M5" s="226" t="s">
        <v>23</v>
      </c>
      <c r="N5" s="227"/>
      <c r="O5" s="42"/>
      <c r="P5" s="36"/>
      <c r="Q5" s="36"/>
      <c r="R5" s="36"/>
      <c r="S5" s="36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</row>
    <row r="6" spans="1:38" ht="16.5" customHeight="1" thickBot="1" x14ac:dyDescent="0.2">
      <c r="A6" s="32"/>
      <c r="B6" s="224"/>
      <c r="C6" s="79"/>
      <c r="D6" s="253"/>
      <c r="E6" s="212"/>
      <c r="F6" s="213"/>
      <c r="G6" s="211"/>
      <c r="H6" s="212"/>
      <c r="I6" s="212"/>
      <c r="J6" s="213"/>
      <c r="K6" s="10"/>
      <c r="L6" s="16" t="str">
        <f ca="1">IF(AND(K6&lt;&gt;"",MONTH(TODAY())&gt;MONTH(K6),DAY(TODAY()&gt;DAY(K6))),YEAR(TODAY())-YEAR(K6)+1,IF(K6&lt;&gt;"",YEAR(TODAY())-YEAR(K6),""))</f>
        <v/>
      </c>
      <c r="M6" s="254"/>
      <c r="N6" s="255"/>
      <c r="O6" s="32"/>
      <c r="P6" s="33"/>
      <c r="Q6" s="33"/>
      <c r="AL6" s="1"/>
    </row>
    <row r="7" spans="1:38" ht="16.5" customHeight="1" thickBot="1" x14ac:dyDescent="0.2">
      <c r="A7" s="32"/>
      <c r="B7" s="224"/>
      <c r="C7" s="79"/>
      <c r="D7" s="211"/>
      <c r="E7" s="212"/>
      <c r="F7" s="213"/>
      <c r="G7" s="211"/>
      <c r="H7" s="212"/>
      <c r="I7" s="212"/>
      <c r="J7" s="213"/>
      <c r="K7" s="11"/>
      <c r="L7" s="16" t="str">
        <f ca="1">IF(AND(K7&lt;&gt;"",MONTH(TODAY())&gt;MONTH(K7),DAY(TODAY()&gt;DAY(K7))),YEAR(TODAY())-YEAR(K7)+1,IF(K7&lt;&gt;"",YEAR(TODAY())-YEAR(K7),""))</f>
        <v/>
      </c>
      <c r="M7" s="256"/>
      <c r="N7" s="257"/>
      <c r="O7" s="32"/>
      <c r="P7" s="33"/>
      <c r="Q7" s="33"/>
      <c r="AL7" s="1"/>
    </row>
    <row r="8" spans="1:38" ht="16.5" customHeight="1" thickBot="1" x14ac:dyDescent="0.2">
      <c r="A8" s="32"/>
      <c r="B8" s="224"/>
      <c r="C8" s="79"/>
      <c r="D8" s="12" t="s">
        <v>18</v>
      </c>
      <c r="E8" s="211"/>
      <c r="F8" s="212"/>
      <c r="G8" s="212"/>
      <c r="H8" s="212"/>
      <c r="I8" s="212"/>
      <c r="J8" s="212"/>
      <c r="K8" s="212"/>
      <c r="L8" s="212"/>
      <c r="M8" s="212"/>
      <c r="N8" s="213"/>
      <c r="O8" s="32"/>
      <c r="P8" s="33"/>
      <c r="Q8" s="33"/>
      <c r="AL8" s="1"/>
    </row>
    <row r="9" spans="1:38" ht="16.5" customHeight="1" thickBot="1" x14ac:dyDescent="0.2">
      <c r="A9" s="32"/>
      <c r="B9" s="225"/>
      <c r="C9" s="79"/>
      <c r="D9" s="12" t="s">
        <v>19</v>
      </c>
      <c r="E9" s="211"/>
      <c r="F9" s="212"/>
      <c r="G9" s="212"/>
      <c r="H9" s="213"/>
      <c r="I9" s="12" t="s">
        <v>20</v>
      </c>
      <c r="J9" s="214"/>
      <c r="K9" s="215"/>
      <c r="L9" s="215"/>
      <c r="M9" s="215"/>
      <c r="N9" s="216"/>
      <c r="O9" s="32"/>
      <c r="P9" s="33"/>
      <c r="Q9" s="33"/>
      <c r="AL9" s="1"/>
    </row>
    <row r="10" spans="1:38" ht="16.5" customHeight="1" thickBot="1" x14ac:dyDescent="0.2">
      <c r="A10" s="32"/>
      <c r="B10" s="14"/>
      <c r="C10" s="32"/>
      <c r="D10" s="36"/>
      <c r="E10" s="36"/>
      <c r="F10" s="36"/>
      <c r="G10" s="36"/>
      <c r="H10" s="69"/>
      <c r="I10" s="86"/>
      <c r="J10" s="86"/>
      <c r="K10" s="86"/>
      <c r="L10" s="86"/>
      <c r="M10" s="88"/>
      <c r="N10" s="88"/>
      <c r="O10" s="77"/>
      <c r="P10" s="32"/>
      <c r="Q10" s="33"/>
    </row>
    <row r="11" spans="1:38" ht="16.5" customHeight="1" thickBot="1" x14ac:dyDescent="0.2">
      <c r="A11" s="32"/>
      <c r="B11" s="230" t="s">
        <v>28</v>
      </c>
      <c r="C11" s="32"/>
      <c r="D11" s="96" t="s">
        <v>24</v>
      </c>
      <c r="E11" s="100"/>
      <c r="F11" s="100"/>
      <c r="G11" s="100"/>
      <c r="H11" s="103"/>
      <c r="I11" s="219"/>
      <c r="J11" s="220"/>
      <c r="K11" s="220"/>
      <c r="L11" s="220"/>
      <c r="M11" s="220"/>
      <c r="N11" s="221"/>
      <c r="O11" s="77"/>
      <c r="P11" s="32"/>
      <c r="Q11" s="33"/>
    </row>
    <row r="12" spans="1:38" ht="16.5" customHeight="1" thickBot="1" x14ac:dyDescent="0.2">
      <c r="A12" s="32"/>
      <c r="B12" s="231"/>
      <c r="C12" s="32"/>
      <c r="D12" s="97" t="s">
        <v>25</v>
      </c>
      <c r="E12" s="36"/>
      <c r="F12" s="36"/>
      <c r="G12" s="36"/>
      <c r="H12" s="104"/>
      <c r="I12" s="17"/>
      <c r="J12" s="129"/>
      <c r="K12" s="87"/>
      <c r="L12" s="87"/>
      <c r="M12" s="88"/>
      <c r="N12" s="138"/>
      <c r="O12" s="77"/>
      <c r="P12" s="32"/>
      <c r="Q12" s="33"/>
    </row>
    <row r="13" spans="1:38" ht="30" customHeight="1" thickBot="1" x14ac:dyDescent="0.2">
      <c r="A13" s="32"/>
      <c r="B13" s="232"/>
      <c r="C13" s="32"/>
      <c r="D13" s="83" t="s">
        <v>26</v>
      </c>
      <c r="E13" s="84"/>
      <c r="F13" s="84"/>
      <c r="G13" s="84"/>
      <c r="H13" s="85"/>
      <c r="I13" s="18"/>
      <c r="J13" s="86"/>
      <c r="K13" s="87"/>
      <c r="L13" s="133"/>
      <c r="M13" s="134"/>
      <c r="N13" s="139"/>
      <c r="O13" s="77"/>
      <c r="P13" s="32"/>
      <c r="Q13" s="33"/>
    </row>
    <row r="14" spans="1:38" ht="16.5" customHeight="1" thickBot="1" x14ac:dyDescent="0.2">
      <c r="A14" s="32"/>
      <c r="B14" s="14"/>
      <c r="C14" s="32"/>
      <c r="D14" s="87"/>
      <c r="E14" s="36"/>
      <c r="F14" s="36"/>
      <c r="G14" s="36"/>
      <c r="H14" s="69"/>
      <c r="I14" s="89"/>
      <c r="J14" s="86"/>
      <c r="K14" s="90"/>
      <c r="L14" s="107"/>
      <c r="M14" s="108"/>
      <c r="N14" s="89"/>
      <c r="O14" s="77"/>
      <c r="P14" s="32"/>
      <c r="Q14" s="33"/>
    </row>
    <row r="15" spans="1:38" ht="16.5" customHeight="1" thickBot="1" x14ac:dyDescent="0.2">
      <c r="A15" s="32"/>
      <c r="B15" s="217" t="s">
        <v>59</v>
      </c>
      <c r="C15" s="79"/>
      <c r="D15" s="96" t="s">
        <v>21</v>
      </c>
      <c r="E15" s="100"/>
      <c r="F15" s="100"/>
      <c r="G15" s="100"/>
      <c r="H15" s="101"/>
      <c r="I15" s="201"/>
      <c r="J15" s="32"/>
      <c r="K15" s="217" t="s">
        <v>17</v>
      </c>
      <c r="L15" s="167" t="s">
        <v>61</v>
      </c>
      <c r="M15" s="168"/>
      <c r="N15" s="166"/>
      <c r="O15" s="77"/>
      <c r="P15" s="32"/>
      <c r="Q15" s="33"/>
    </row>
    <row r="16" spans="1:38" ht="16.5" customHeight="1" thickBot="1" x14ac:dyDescent="0.2">
      <c r="A16" s="32"/>
      <c r="B16" s="245"/>
      <c r="C16" s="79"/>
      <c r="D16" s="97" t="s">
        <v>3</v>
      </c>
      <c r="E16" s="36"/>
      <c r="F16" s="36"/>
      <c r="G16" s="36"/>
      <c r="H16" s="102"/>
      <c r="I16" s="201"/>
      <c r="J16" s="32"/>
      <c r="K16" s="218"/>
      <c r="L16" s="169"/>
      <c r="M16" s="170" t="s">
        <v>4</v>
      </c>
      <c r="N16" s="135"/>
      <c r="O16" s="77"/>
      <c r="P16" s="32"/>
      <c r="Q16" s="33"/>
    </row>
    <row r="17" spans="1:27" ht="16.5" customHeight="1" thickBot="1" x14ac:dyDescent="0.2">
      <c r="A17" s="32"/>
      <c r="B17" s="245"/>
      <c r="C17" s="79"/>
      <c r="D17" s="176" t="s">
        <v>62</v>
      </c>
      <c r="E17" s="33"/>
      <c r="F17" s="33"/>
      <c r="G17" s="33"/>
      <c r="H17" s="102"/>
      <c r="I17" s="202"/>
      <c r="J17" s="91"/>
      <c r="K17" s="218"/>
      <c r="L17" s="171"/>
      <c r="M17" s="172" t="s">
        <v>5</v>
      </c>
      <c r="N17" s="135"/>
      <c r="O17" s="77"/>
      <c r="P17" s="32"/>
      <c r="Q17" s="33"/>
    </row>
    <row r="18" spans="1:27" ht="16.5" customHeight="1" thickBot="1" x14ac:dyDescent="0.2">
      <c r="A18" s="32"/>
      <c r="B18" s="245"/>
      <c r="C18" s="79"/>
      <c r="D18" s="176" t="s">
        <v>60</v>
      </c>
      <c r="E18" s="33"/>
      <c r="F18" s="33"/>
      <c r="G18" s="33"/>
      <c r="H18" s="102"/>
      <c r="I18" s="202"/>
      <c r="J18" s="91"/>
      <c r="K18" s="218"/>
      <c r="L18" s="171"/>
      <c r="M18" s="172" t="s">
        <v>6</v>
      </c>
      <c r="N18" s="135"/>
      <c r="O18" s="77"/>
      <c r="P18" s="32"/>
      <c r="Q18" s="33"/>
    </row>
    <row r="19" spans="1:27" ht="16.5" customHeight="1" thickBot="1" x14ac:dyDescent="0.2">
      <c r="A19" s="32"/>
      <c r="B19" s="245"/>
      <c r="C19" s="79"/>
      <c r="D19" s="97" t="s">
        <v>22</v>
      </c>
      <c r="E19" s="33"/>
      <c r="F19" s="33"/>
      <c r="G19" s="33"/>
      <c r="H19" s="102"/>
      <c r="I19" s="201"/>
      <c r="J19" s="91"/>
      <c r="K19" s="218"/>
      <c r="L19" s="171"/>
      <c r="M19" s="172" t="s">
        <v>8</v>
      </c>
      <c r="N19" s="135"/>
      <c r="O19" s="77"/>
      <c r="P19" s="32"/>
      <c r="Q19" s="33"/>
    </row>
    <row r="20" spans="1:27" ht="16.5" customHeight="1" thickBot="1" x14ac:dyDescent="0.2">
      <c r="A20" s="32"/>
      <c r="B20" s="245"/>
      <c r="C20" s="79"/>
      <c r="D20" s="97" t="s">
        <v>3</v>
      </c>
      <c r="E20" s="33"/>
      <c r="F20" s="33"/>
      <c r="G20" s="33"/>
      <c r="H20" s="102"/>
      <c r="I20" s="201"/>
      <c r="J20" s="91"/>
      <c r="K20" s="218"/>
      <c r="L20" s="173"/>
      <c r="M20" s="172" t="s">
        <v>7</v>
      </c>
      <c r="N20" s="135"/>
      <c r="O20" s="77"/>
      <c r="P20" s="32"/>
      <c r="Q20" s="33"/>
    </row>
    <row r="21" spans="1:27" ht="16.5" customHeight="1" thickBot="1" x14ac:dyDescent="0.2">
      <c r="A21" s="32"/>
      <c r="B21" s="245"/>
      <c r="C21" s="79"/>
      <c r="D21" s="176" t="s">
        <v>62</v>
      </c>
      <c r="E21" s="177"/>
      <c r="F21" s="177"/>
      <c r="G21" s="177"/>
      <c r="H21" s="178"/>
      <c r="I21" s="202"/>
      <c r="J21" s="91"/>
      <c r="K21" s="218"/>
      <c r="L21" s="173"/>
      <c r="M21" s="172" t="s">
        <v>9</v>
      </c>
      <c r="N21" s="135"/>
      <c r="O21" s="77"/>
      <c r="P21" s="32"/>
      <c r="Q21" s="33"/>
    </row>
    <row r="22" spans="1:27" ht="16.5" customHeight="1" thickBot="1" x14ac:dyDescent="0.2">
      <c r="A22" s="32"/>
      <c r="B22" s="245"/>
      <c r="C22" s="79"/>
      <c r="D22" s="176" t="s">
        <v>60</v>
      </c>
      <c r="E22" s="177"/>
      <c r="F22" s="177"/>
      <c r="G22" s="177"/>
      <c r="H22" s="178"/>
      <c r="I22" s="203"/>
      <c r="J22" s="92"/>
      <c r="K22" s="218"/>
      <c r="L22" s="174"/>
      <c r="M22" s="175" t="s">
        <v>40</v>
      </c>
      <c r="N22" s="13">
        <f>N16+N19+N20+N21</f>
        <v>0</v>
      </c>
      <c r="O22" s="32"/>
      <c r="P22" s="32"/>
      <c r="Q22" s="33"/>
    </row>
    <row r="23" spans="1:27" ht="16.5" customHeight="1" thickBot="1" x14ac:dyDescent="0.2">
      <c r="A23" s="32"/>
      <c r="B23" s="245"/>
      <c r="C23" s="79"/>
      <c r="D23" s="99" t="s">
        <v>46</v>
      </c>
      <c r="E23" s="163"/>
      <c r="F23" s="163"/>
      <c r="G23" s="163"/>
      <c r="H23" s="164"/>
      <c r="I23" s="204">
        <f>SUM(I15,(I16*0.5),I19,(I20*0.5))</f>
        <v>0</v>
      </c>
      <c r="J23" s="91"/>
      <c r="K23" s="165"/>
      <c r="L23" s="33"/>
      <c r="M23" s="33"/>
      <c r="N23" s="33"/>
      <c r="O23" s="32"/>
      <c r="P23" s="32"/>
      <c r="Q23" s="33"/>
    </row>
    <row r="24" spans="1:27" ht="16.5" customHeight="1" thickBot="1" x14ac:dyDescent="0.2">
      <c r="A24" s="32"/>
      <c r="B24" s="245"/>
      <c r="C24" s="32"/>
      <c r="D24" s="19" t="s">
        <v>64</v>
      </c>
      <c r="E24" s="24"/>
      <c r="F24" s="24"/>
      <c r="G24" s="24"/>
      <c r="H24" s="25"/>
      <c r="I24" s="13">
        <f>IF(I15-I17*12-I18*12+0.5*I16&lt;G45,(I15-I17*12-I18*12+0.5*I16)/12,IF(I15&lt;F45,((I15-I17*12-I18*12+(0.5*I16)-G45)*(1-I45)+G45-(K45*(I15-I17*12-I18*12+(0.5*I16)-L45)))/12,(((I15-I17*12-I18*12+(0.5*I16)-F45)*(1-J45))+((F45-G45)*(1-I45))+G45-(K45*(F45-L45))-(M45*(I15-I17*12-I18*12+(0.5*I16)-F45)))/12))+IF(I19-I21*12-I22*12+0.5*I20&lt;G45,(I19-I21*12-I22*12+0.5*I20)/12,IF(I19&lt;F45,((I19-I21*12-I22*12+(0.5*I20)-G45)*(1-I45)+G45-(K45*(I19-I21*12-I22*12+(0.5*I20)-L45)))/12,(((I19-I21*12-I22*12+(0.5*I20)-F45)*(1-J45))+((F45-G45)*(1-I45))+G45-(K45*(F45-L45))-(M45*(I19-I21*12-I22*12+(0.5*I20)-F45)))/12))</f>
        <v>0</v>
      </c>
      <c r="J24" s="157"/>
      <c r="K24" s="165"/>
      <c r="L24" s="33"/>
      <c r="M24" s="33"/>
      <c r="N24" s="33"/>
      <c r="O24" s="33"/>
      <c r="P24" s="32"/>
      <c r="Q24" s="33"/>
    </row>
    <row r="25" spans="1:27" ht="16.5" customHeight="1" thickBot="1" x14ac:dyDescent="0.2">
      <c r="A25" s="32"/>
      <c r="B25" s="246"/>
      <c r="C25" s="32"/>
      <c r="D25" s="22" t="s">
        <v>44</v>
      </c>
      <c r="E25" s="29"/>
      <c r="F25" s="30"/>
      <c r="G25" s="30"/>
      <c r="H25" s="23"/>
      <c r="I25" s="20">
        <f>I23+(12*N22)</f>
        <v>0</v>
      </c>
      <c r="J25" s="106"/>
      <c r="K25" s="165"/>
      <c r="L25" s="33"/>
      <c r="M25" s="33"/>
      <c r="N25" s="33"/>
      <c r="O25" s="32"/>
      <c r="P25" s="32"/>
      <c r="Q25" s="33"/>
    </row>
    <row r="26" spans="1:27" ht="16.5" customHeight="1" x14ac:dyDescent="0.15">
      <c r="A26" s="32"/>
      <c r="B26" s="82"/>
      <c r="C26" s="82"/>
      <c r="D26" s="82"/>
      <c r="E26" s="82"/>
      <c r="F26" s="82"/>
      <c r="G26" s="82"/>
      <c r="H26" s="82"/>
      <c r="I26" s="82"/>
      <c r="J26" s="197"/>
      <c r="K26" s="165"/>
      <c r="L26" s="41"/>
      <c r="M26" s="80"/>
      <c r="N26" s="81"/>
      <c r="O26" s="32"/>
      <c r="P26" s="32"/>
      <c r="Q26" s="33"/>
      <c r="R26" s="37"/>
      <c r="S26" s="37"/>
      <c r="T26" s="52"/>
      <c r="U26" s="52"/>
      <c r="V26" s="54"/>
      <c r="X26" s="52"/>
      <c r="Z26" s="52"/>
      <c r="AA26" s="52"/>
    </row>
    <row r="27" spans="1:27" ht="16.5" customHeight="1" thickBot="1" x14ac:dyDescent="0.2">
      <c r="A27" s="32"/>
      <c r="B27" s="82"/>
      <c r="C27" s="32"/>
      <c r="D27" s="32"/>
      <c r="E27" s="32"/>
      <c r="F27" s="36"/>
      <c r="G27" s="36"/>
      <c r="H27" s="32"/>
      <c r="I27" s="32"/>
      <c r="J27" s="32"/>
      <c r="K27" s="41"/>
      <c r="L27" s="32"/>
      <c r="M27" s="32"/>
      <c r="N27" s="32"/>
      <c r="O27" s="32"/>
      <c r="P27" s="32"/>
      <c r="Q27" s="33"/>
      <c r="R27" s="37"/>
      <c r="S27" s="37"/>
      <c r="T27" s="52"/>
      <c r="U27" s="52"/>
      <c r="V27" s="54"/>
      <c r="X27" s="52"/>
      <c r="Z27" s="52"/>
      <c r="AA27" s="52"/>
    </row>
    <row r="28" spans="1:27" ht="16.5" customHeight="1" thickBot="1" x14ac:dyDescent="0.2">
      <c r="A28" s="32"/>
      <c r="B28" s="217" t="s">
        <v>15</v>
      </c>
      <c r="C28" s="32"/>
      <c r="D28" s="183" t="s">
        <v>33</v>
      </c>
      <c r="E28" s="184"/>
      <c r="F28" s="184"/>
      <c r="G28" s="184"/>
      <c r="H28" s="181"/>
      <c r="I28" s="185"/>
      <c r="J28" s="32"/>
      <c r="K28" s="230" t="s">
        <v>16</v>
      </c>
      <c r="L28" s="96" t="str">
        <f ca="1">"Mortgage term required (max "&amp;H46&amp;"):"</f>
        <v>Mortgage term required (max 40):</v>
      </c>
      <c r="M28" s="98"/>
      <c r="N28" s="136">
        <v>25</v>
      </c>
      <c r="O28" s="33"/>
      <c r="P28" s="33"/>
      <c r="Q28" s="33"/>
      <c r="X28" s="52"/>
      <c r="Z28" s="52"/>
      <c r="AA28" s="52"/>
    </row>
    <row r="29" spans="1:27" ht="42.75" customHeight="1" thickBot="1" x14ac:dyDescent="0.2">
      <c r="A29" s="32"/>
      <c r="B29" s="224"/>
      <c r="C29" s="32"/>
      <c r="D29" s="176" t="s">
        <v>34</v>
      </c>
      <c r="E29" s="186"/>
      <c r="F29" s="186"/>
      <c r="G29" s="186"/>
      <c r="H29" s="182"/>
      <c r="I29" s="179"/>
      <c r="J29" s="32"/>
      <c r="K29" s="235"/>
      <c r="L29" s="222" t="s">
        <v>65</v>
      </c>
      <c r="M29" s="223"/>
      <c r="N29" s="162">
        <v>4.8000000000000001E-2</v>
      </c>
      <c r="O29" s="33"/>
      <c r="P29" s="33"/>
      <c r="Q29" s="33"/>
      <c r="X29" s="52"/>
      <c r="Z29" s="52"/>
      <c r="AA29" s="52"/>
    </row>
    <row r="30" spans="1:27" ht="16.5" customHeight="1" thickBot="1" x14ac:dyDescent="0.2">
      <c r="A30" s="32"/>
      <c r="B30" s="225"/>
      <c r="C30" s="32"/>
      <c r="D30" s="187" t="s">
        <v>35</v>
      </c>
      <c r="E30" s="188"/>
      <c r="F30" s="188"/>
      <c r="G30" s="188"/>
      <c r="H30" s="189"/>
      <c r="I30" s="190">
        <f>I28+(I29*0.03)</f>
        <v>0</v>
      </c>
      <c r="J30" s="32"/>
      <c r="K30" s="235"/>
      <c r="L30" s="96" t="str">
        <f>"Lender deposit requirement (£"&amp;N30*I12&amp;")"</f>
        <v>Lender deposit requirement (£0)</v>
      </c>
      <c r="M30" s="105"/>
      <c r="N30" s="206">
        <v>0.05</v>
      </c>
      <c r="O30" s="33"/>
      <c r="P30" s="33"/>
      <c r="Q30" s="33"/>
      <c r="X30" s="52"/>
      <c r="Z30" s="52"/>
      <c r="AA30" s="52"/>
    </row>
    <row r="31" spans="1:27" ht="16.5" customHeight="1" thickBot="1" x14ac:dyDescent="0.2">
      <c r="A31" s="32"/>
      <c r="B31" s="15"/>
      <c r="C31" s="32"/>
      <c r="D31" s="87"/>
      <c r="E31" s="93"/>
      <c r="F31" s="93"/>
      <c r="G31" s="93"/>
      <c r="H31" s="69"/>
      <c r="I31" s="81"/>
      <c r="J31" s="32"/>
      <c r="K31" s="236"/>
      <c r="L31" s="83" t="s">
        <v>45</v>
      </c>
      <c r="M31" s="131"/>
      <c r="N31" s="132"/>
      <c r="O31" s="33"/>
      <c r="P31" s="33"/>
      <c r="Q31" s="33"/>
      <c r="R31" s="37"/>
      <c r="S31" s="37"/>
      <c r="T31" s="52"/>
      <c r="U31" s="52"/>
      <c r="V31" s="54"/>
      <c r="X31" s="52"/>
      <c r="Z31" s="52"/>
      <c r="AA31" s="52"/>
    </row>
    <row r="32" spans="1:27" ht="16.5" customHeight="1" thickBot="1" x14ac:dyDescent="0.2">
      <c r="A32" s="32"/>
      <c r="B32" s="240">
        <v>0.8</v>
      </c>
      <c r="C32" s="32"/>
      <c r="D32" s="180" t="s">
        <v>38</v>
      </c>
      <c r="E32" s="192"/>
      <c r="F32" s="192"/>
      <c r="G32" s="192"/>
      <c r="H32" s="181"/>
      <c r="I32" s="205"/>
      <c r="J32" s="32"/>
      <c r="K32" s="32"/>
      <c r="L32" s="32"/>
      <c r="M32" s="32"/>
      <c r="N32" s="32"/>
      <c r="O32" s="33"/>
      <c r="P32" s="33"/>
      <c r="Q32" s="33"/>
      <c r="S32" s="37"/>
      <c r="T32" s="52"/>
      <c r="U32" s="52"/>
      <c r="V32" s="54"/>
      <c r="X32" s="52"/>
      <c r="Z32" s="52"/>
      <c r="AA32" s="52"/>
    </row>
    <row r="33" spans="1:38" ht="16.5" customHeight="1" thickBot="1" x14ac:dyDescent="0.2">
      <c r="A33" s="32"/>
      <c r="B33" s="241"/>
      <c r="C33" s="32"/>
      <c r="D33" s="193" t="s">
        <v>37</v>
      </c>
      <c r="E33" s="194"/>
      <c r="F33" s="194"/>
      <c r="G33" s="194"/>
      <c r="H33" s="195"/>
      <c r="I33" s="196">
        <f>($F$47*((100%-B38)*I12))/12</f>
        <v>0</v>
      </c>
      <c r="J33" s="32"/>
      <c r="K33" s="32"/>
      <c r="L33" s="191"/>
      <c r="M33" s="140"/>
      <c r="N33" s="141"/>
      <c r="O33" s="33"/>
      <c r="P33" s="33"/>
      <c r="Q33" s="33"/>
      <c r="S33" s="37"/>
      <c r="T33" s="52"/>
      <c r="U33" s="52"/>
      <c r="V33" s="54"/>
      <c r="X33" s="52"/>
      <c r="Z33" s="52"/>
      <c r="AA33" s="52"/>
    </row>
    <row r="34" spans="1:38" ht="16.5" customHeight="1" x14ac:dyDescent="0.15">
      <c r="A34" s="32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O34" s="33"/>
      <c r="P34" s="33"/>
      <c r="Q34" s="33"/>
    </row>
    <row r="35" spans="1:38" ht="16.5" customHeight="1" thickBot="1" x14ac:dyDescent="0.2">
      <c r="A35" s="32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33"/>
      <c r="P35" s="33"/>
      <c r="Q35" s="33"/>
    </row>
    <row r="36" spans="1:38" ht="16.5" customHeight="1" thickBot="1" x14ac:dyDescent="0.2">
      <c r="A36" s="32"/>
      <c r="B36" s="237" t="s">
        <v>50</v>
      </c>
      <c r="C36" s="238"/>
      <c r="D36" s="238"/>
      <c r="E36" s="238"/>
      <c r="F36" s="238"/>
      <c r="G36" s="238"/>
      <c r="H36" s="238"/>
      <c r="I36" s="238"/>
      <c r="J36" s="238"/>
      <c r="K36" s="238"/>
      <c r="L36" s="239"/>
      <c r="M36" s="140"/>
      <c r="N36" s="140"/>
      <c r="O36" s="32"/>
      <c r="P36" s="38"/>
      <c r="Q36" s="33"/>
    </row>
    <row r="37" spans="1:38" ht="68.25" customHeight="1" thickBot="1" x14ac:dyDescent="0.2">
      <c r="A37" s="32"/>
      <c r="B37" s="233" t="s">
        <v>29</v>
      </c>
      <c r="C37" s="234"/>
      <c r="D37" s="142" t="s">
        <v>30</v>
      </c>
      <c r="E37" s="142" t="s">
        <v>31</v>
      </c>
      <c r="F37" s="142" t="s">
        <v>32</v>
      </c>
      <c r="G37" s="142" t="s">
        <v>47</v>
      </c>
      <c r="H37" s="142" t="s">
        <v>12</v>
      </c>
      <c r="I37" s="142" t="s">
        <v>49</v>
      </c>
      <c r="J37" s="142" t="s">
        <v>39</v>
      </c>
      <c r="K37" s="143" t="str">
        <f>"Income multiple
(max "&amp;F48&amp;")"</f>
        <v>Income multiple
(max 4.5)</v>
      </c>
      <c r="L37" s="144" t="str">
        <f>"IMS Income multiple
(max "&amp;F48&amp;")"</f>
        <v>IMS Income multiple
(max 4.5)</v>
      </c>
      <c r="M37" s="145" t="s">
        <v>13</v>
      </c>
      <c r="N37" s="145" t="s">
        <v>36</v>
      </c>
      <c r="O37" s="31" t="str">
        <f>"Debt to household income ratio (max "&amp;F50*100&amp;"%)"</f>
        <v>Debt to household income ratio (max 45%)</v>
      </c>
      <c r="P37" s="33"/>
      <c r="Q37" s="33"/>
    </row>
    <row r="38" spans="1:38" ht="34.5" customHeight="1" thickBot="1" x14ac:dyDescent="0.2">
      <c r="A38" s="32"/>
      <c r="B38" s="228">
        <v>0.80000000000000016</v>
      </c>
      <c r="C38" s="229"/>
      <c r="D38" s="146">
        <f>B38*I12</f>
        <v>0</v>
      </c>
      <c r="E38" s="27">
        <f>I12-D38</f>
        <v>0</v>
      </c>
      <c r="F38" s="21">
        <f>100%-B38</f>
        <v>0.19999999999999984</v>
      </c>
      <c r="G38" s="27">
        <f>N31</f>
        <v>0</v>
      </c>
      <c r="H38" s="26" t="str">
        <f>IF(G38&gt;=($I$12*$N$30),"YES","NO")</f>
        <v>YES</v>
      </c>
      <c r="I38" s="147">
        <f>D38-G38</f>
        <v>0</v>
      </c>
      <c r="J38" s="148" t="e">
        <f>I38/I12</f>
        <v>#DIV/0!</v>
      </c>
      <c r="K38" s="149" t="e">
        <f>I38/($I$23+(12*$N$22)-(12*$I$30))</f>
        <v>#DIV/0!</v>
      </c>
      <c r="L38" s="149" t="e">
        <f>I38/($I$23+(12*$N$22))</f>
        <v>#DIV/0!</v>
      </c>
      <c r="M38" s="26">
        <f>(I38*(1+$N$29/12)*(1/(1+$N$29/12)-1))/((1/(1+$N$29/12))^($N$28*12)-1)</f>
        <v>0</v>
      </c>
      <c r="N38" s="27">
        <f>$I$32+$I$33</f>
        <v>0</v>
      </c>
      <c r="O38" s="200">
        <f>IF($I$23&gt;0,(M38+N38)/(I24+$N$22-$I$30),0)</f>
        <v>0</v>
      </c>
      <c r="P38" s="33"/>
      <c r="Q38" s="33"/>
    </row>
    <row r="39" spans="1:38" ht="16.5" customHeight="1" x14ac:dyDescent="0.15">
      <c r="A39" s="32"/>
      <c r="B39" s="130">
        <v>0.8</v>
      </c>
      <c r="C39" s="32"/>
      <c r="D39" s="36"/>
      <c r="E39" s="36"/>
      <c r="F39" s="36"/>
      <c r="G39" s="36"/>
      <c r="H39" s="69"/>
      <c r="I39" s="32"/>
      <c r="J39" s="32"/>
      <c r="K39" s="70"/>
      <c r="L39" s="70"/>
      <c r="M39" s="70"/>
      <c r="N39" s="70"/>
      <c r="O39" s="32"/>
      <c r="P39" s="33"/>
      <c r="Q39" s="33"/>
    </row>
    <row r="40" spans="1:38" ht="16.5" customHeight="1" x14ac:dyDescent="0.15">
      <c r="A40" s="32"/>
      <c r="B40" s="68"/>
      <c r="C40" s="32"/>
      <c r="D40" s="32"/>
      <c r="E40" s="32"/>
      <c r="F40" s="32"/>
      <c r="G40" s="32"/>
      <c r="H40" s="71"/>
      <c r="I40" s="32"/>
      <c r="J40" s="32"/>
      <c r="K40" s="70"/>
      <c r="L40" s="70"/>
      <c r="M40" s="70"/>
      <c r="N40" s="70"/>
      <c r="O40" s="32"/>
      <c r="P40" s="33"/>
      <c r="Q40" s="33"/>
    </row>
    <row r="41" spans="1:38" ht="16.5" customHeight="1" x14ac:dyDescent="0.15">
      <c r="A41" s="32"/>
      <c r="B41" s="68"/>
      <c r="C41" s="32"/>
      <c r="D41" s="32"/>
      <c r="E41" s="32"/>
      <c r="F41" s="32"/>
      <c r="G41" s="32"/>
      <c r="H41" s="71"/>
      <c r="I41" s="32"/>
      <c r="J41" s="32"/>
      <c r="K41" s="70"/>
      <c r="L41" s="39"/>
      <c r="M41" s="39"/>
      <c r="N41" s="39"/>
      <c r="O41" s="32"/>
      <c r="P41" s="33"/>
      <c r="Q41" s="33"/>
    </row>
    <row r="42" spans="1:38" ht="16.5" customHeight="1" x14ac:dyDescent="0.15">
      <c r="A42" s="32"/>
      <c r="B42" s="68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74"/>
      <c r="O42" s="72"/>
      <c r="P42" s="33"/>
      <c r="Q42" s="33"/>
    </row>
    <row r="43" spans="1:38" s="8" customFormat="1" ht="16.5" customHeight="1" x14ac:dyDescent="0.15">
      <c r="A43" s="70"/>
      <c r="B43" s="70"/>
      <c r="C43" s="70"/>
      <c r="D43" s="70"/>
      <c r="E43" s="70"/>
      <c r="F43" s="70"/>
      <c r="G43" s="70"/>
      <c r="H43" s="73"/>
      <c r="I43" s="128"/>
      <c r="J43" s="112"/>
      <c r="K43" s="74"/>
      <c r="L43" s="74"/>
      <c r="M43" s="74"/>
      <c r="N43" s="158"/>
      <c r="O43" s="74"/>
      <c r="P43" s="39"/>
      <c r="Q43" s="40"/>
      <c r="R43" s="40"/>
      <c r="S43" s="40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</row>
    <row r="44" spans="1:38" s="8" customFormat="1" ht="16.5" hidden="1" customHeight="1" outlineLevel="1" x14ac:dyDescent="0.15">
      <c r="A44" s="113"/>
      <c r="B44" s="113"/>
      <c r="C44" s="113"/>
      <c r="D44" s="113"/>
      <c r="E44" s="113"/>
      <c r="F44" s="114" t="s">
        <v>52</v>
      </c>
      <c r="G44" s="114" t="s">
        <v>53</v>
      </c>
      <c r="H44" s="114" t="s">
        <v>54</v>
      </c>
      <c r="I44" s="114" t="s">
        <v>54</v>
      </c>
      <c r="J44" s="114" t="s">
        <v>52</v>
      </c>
      <c r="K44" s="114" t="s">
        <v>55</v>
      </c>
      <c r="L44" s="114" t="s">
        <v>56</v>
      </c>
      <c r="M44" s="114" t="s">
        <v>57</v>
      </c>
      <c r="N44" s="159"/>
      <c r="O44" s="158"/>
      <c r="P44" s="39"/>
      <c r="Q44" s="40"/>
      <c r="R44" s="40"/>
      <c r="S44" s="40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</row>
    <row r="45" spans="1:38" s="8" customFormat="1" ht="16.5" hidden="1" customHeight="1" outlineLevel="1" x14ac:dyDescent="0.15">
      <c r="A45" s="113"/>
      <c r="B45" s="115" t="s">
        <v>51</v>
      </c>
      <c r="C45" s="113"/>
      <c r="D45" s="113"/>
      <c r="E45" s="113"/>
      <c r="F45" s="113">
        <v>50000</v>
      </c>
      <c r="G45" s="113">
        <v>12500</v>
      </c>
      <c r="H45" s="113">
        <v>37500</v>
      </c>
      <c r="I45" s="120">
        <v>0.2</v>
      </c>
      <c r="J45" s="155">
        <v>0.4</v>
      </c>
      <c r="K45" s="155">
        <v>0.12</v>
      </c>
      <c r="L45" s="199">
        <v>8632</v>
      </c>
      <c r="M45" s="155">
        <v>0.02</v>
      </c>
      <c r="N45" s="110"/>
      <c r="O45" s="160"/>
      <c r="P45" s="74"/>
      <c r="Q45" s="40"/>
      <c r="R45" s="40"/>
      <c r="S45" s="40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</row>
    <row r="46" spans="1:38" s="8" customFormat="1" ht="16.5" hidden="1" customHeight="1" outlineLevel="1" x14ac:dyDescent="0.15">
      <c r="A46" s="113"/>
      <c r="B46" s="115" t="s">
        <v>11</v>
      </c>
      <c r="C46" s="113"/>
      <c r="D46" s="113"/>
      <c r="E46" s="113"/>
      <c r="F46" s="116">
        <f ca="1">IF(L6="",0,IF(L7="",L6,IF(L6&gt;L7,L6,L7)))</f>
        <v>0</v>
      </c>
      <c r="G46" s="114" t="s">
        <v>58</v>
      </c>
      <c r="H46" s="161">
        <f ca="1">IF(F46&lt;36,40,75-F46)</f>
        <v>40</v>
      </c>
      <c r="I46" s="70"/>
      <c r="J46" s="109"/>
      <c r="K46" s="110"/>
      <c r="L46" s="110"/>
      <c r="M46" s="128"/>
      <c r="N46" s="156"/>
      <c r="O46" s="158"/>
      <c r="P46" s="74"/>
      <c r="Q46" s="40"/>
      <c r="R46" s="40"/>
      <c r="S46" s="40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</row>
    <row r="47" spans="1:38" s="8" customFormat="1" ht="16.5" hidden="1" customHeight="1" outlineLevel="1" x14ac:dyDescent="0.15">
      <c r="A47" s="113"/>
      <c r="B47" s="115" t="s">
        <v>43</v>
      </c>
      <c r="C47" s="113"/>
      <c r="D47" s="113"/>
      <c r="E47" s="113"/>
      <c r="F47" s="117">
        <v>1.7500000000000002E-2</v>
      </c>
      <c r="G47" s="150"/>
      <c r="H47" s="113"/>
      <c r="I47" s="70"/>
      <c r="J47" s="109"/>
      <c r="K47" s="110"/>
      <c r="L47" s="110"/>
      <c r="M47" s="128"/>
      <c r="N47" s="110"/>
      <c r="O47" s="156"/>
      <c r="P47" s="74"/>
      <c r="Q47" s="40"/>
      <c r="R47" s="40"/>
      <c r="S47" s="40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</row>
    <row r="48" spans="1:38" s="8" customFormat="1" ht="16.5" hidden="1" customHeight="1" outlineLevel="1" x14ac:dyDescent="0.15">
      <c r="A48" s="113"/>
      <c r="B48" s="118" t="s">
        <v>41</v>
      </c>
      <c r="C48" s="113"/>
      <c r="D48" s="113"/>
      <c r="E48" s="113"/>
      <c r="F48" s="151">
        <v>4.5</v>
      </c>
      <c r="G48" s="151">
        <f>F48+0.00000001</f>
        <v>4.5000000099999999</v>
      </c>
      <c r="H48" s="113"/>
      <c r="I48" s="70"/>
      <c r="J48" s="109"/>
      <c r="K48" s="156"/>
      <c r="L48" s="110"/>
      <c r="M48" s="128"/>
      <c r="N48" s="110"/>
      <c r="O48" s="110"/>
      <c r="P48" s="70"/>
      <c r="Q48" s="40"/>
      <c r="R48" s="40"/>
      <c r="S48" s="40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</row>
    <row r="49" spans="1:41" s="8" customFormat="1" ht="16.5" hidden="1" customHeight="1" outlineLevel="1" x14ac:dyDescent="0.15">
      <c r="A49" s="113"/>
      <c r="B49" s="118" t="s">
        <v>48</v>
      </c>
      <c r="C49" s="113"/>
      <c r="D49" s="113"/>
      <c r="E49" s="113"/>
      <c r="F49" s="152">
        <v>0.6</v>
      </c>
      <c r="G49" s="152">
        <f>F49+1%</f>
        <v>0.61</v>
      </c>
      <c r="H49" s="152">
        <f t="shared" ref="H49:AJ49" si="0">G49+1%</f>
        <v>0.62</v>
      </c>
      <c r="I49" s="152">
        <f t="shared" si="0"/>
        <v>0.63</v>
      </c>
      <c r="J49" s="152">
        <f t="shared" si="0"/>
        <v>0.64</v>
      </c>
      <c r="K49" s="152">
        <f t="shared" si="0"/>
        <v>0.65</v>
      </c>
      <c r="L49" s="152">
        <f t="shared" si="0"/>
        <v>0.66</v>
      </c>
      <c r="M49" s="152">
        <f t="shared" si="0"/>
        <v>0.67</v>
      </c>
      <c r="N49" s="152">
        <f t="shared" si="0"/>
        <v>0.68</v>
      </c>
      <c r="O49" s="152">
        <f t="shared" si="0"/>
        <v>0.69000000000000006</v>
      </c>
      <c r="P49" s="152">
        <f t="shared" si="0"/>
        <v>0.70000000000000007</v>
      </c>
      <c r="Q49" s="152">
        <f t="shared" si="0"/>
        <v>0.71000000000000008</v>
      </c>
      <c r="R49" s="152">
        <f t="shared" si="0"/>
        <v>0.72000000000000008</v>
      </c>
      <c r="S49" s="152">
        <f t="shared" si="0"/>
        <v>0.73000000000000009</v>
      </c>
      <c r="T49" s="152">
        <f t="shared" si="0"/>
        <v>0.7400000000000001</v>
      </c>
      <c r="U49" s="152">
        <f t="shared" si="0"/>
        <v>0.75000000000000011</v>
      </c>
      <c r="V49" s="152">
        <f t="shared" si="0"/>
        <v>0.76000000000000012</v>
      </c>
      <c r="W49" s="152">
        <f t="shared" si="0"/>
        <v>0.77000000000000013</v>
      </c>
      <c r="X49" s="152">
        <f t="shared" si="0"/>
        <v>0.78000000000000014</v>
      </c>
      <c r="Y49" s="152">
        <f t="shared" si="0"/>
        <v>0.79000000000000015</v>
      </c>
      <c r="Z49" s="152">
        <f t="shared" si="0"/>
        <v>0.80000000000000016</v>
      </c>
      <c r="AA49" s="152">
        <f t="shared" si="0"/>
        <v>0.81000000000000016</v>
      </c>
      <c r="AB49" s="152">
        <f t="shared" si="0"/>
        <v>0.82000000000000017</v>
      </c>
      <c r="AC49" s="152">
        <f t="shared" si="0"/>
        <v>0.83000000000000018</v>
      </c>
      <c r="AD49" s="152">
        <f t="shared" si="0"/>
        <v>0.84000000000000019</v>
      </c>
      <c r="AE49" s="152">
        <f t="shared" si="0"/>
        <v>0.8500000000000002</v>
      </c>
      <c r="AF49" s="152">
        <f t="shared" si="0"/>
        <v>0.86000000000000021</v>
      </c>
      <c r="AG49" s="152">
        <f t="shared" si="0"/>
        <v>0.87000000000000022</v>
      </c>
      <c r="AH49" s="152">
        <f t="shared" si="0"/>
        <v>0.88000000000000023</v>
      </c>
      <c r="AI49" s="152">
        <f t="shared" si="0"/>
        <v>0.89000000000000024</v>
      </c>
      <c r="AJ49" s="152">
        <f t="shared" si="0"/>
        <v>0.90000000000000024</v>
      </c>
      <c r="AK49" s="152">
        <f t="shared" ref="AK49" si="1">AJ49+1%</f>
        <v>0.91000000000000025</v>
      </c>
      <c r="AL49" s="152">
        <f t="shared" ref="AL49" si="2">AK49+1%</f>
        <v>0.92000000000000026</v>
      </c>
      <c r="AM49" s="152">
        <f t="shared" ref="AM49" si="3">AL49+1%</f>
        <v>0.93000000000000027</v>
      </c>
      <c r="AN49" s="152">
        <f t="shared" ref="AN49:AO49" si="4">AM49+1%</f>
        <v>0.94000000000000028</v>
      </c>
      <c r="AO49" s="152">
        <f t="shared" si="4"/>
        <v>0.95000000000000029</v>
      </c>
    </row>
    <row r="50" spans="1:41" s="8" customFormat="1" ht="16.5" hidden="1" customHeight="1" outlineLevel="1" x14ac:dyDescent="0.15">
      <c r="A50" s="113"/>
      <c r="B50" s="115" t="s">
        <v>42</v>
      </c>
      <c r="C50" s="113"/>
      <c r="D50" s="113"/>
      <c r="E50" s="113"/>
      <c r="F50" s="153">
        <v>0.45</v>
      </c>
      <c r="G50" s="154"/>
      <c r="H50" s="113"/>
      <c r="I50" s="70"/>
      <c r="J50" s="111"/>
      <c r="K50" s="112"/>
      <c r="L50" s="70"/>
      <c r="M50" s="128"/>
      <c r="N50" s="70"/>
      <c r="O50" s="70"/>
      <c r="P50" s="70"/>
      <c r="Q50" s="40"/>
      <c r="R50" s="40"/>
      <c r="S50" s="40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</row>
    <row r="51" spans="1:41" s="8" customFormat="1" ht="16.5" hidden="1" customHeight="1" outlineLevel="1" x14ac:dyDescent="0.15">
      <c r="A51" s="113"/>
      <c r="B51" s="113"/>
      <c r="C51" s="113"/>
      <c r="D51" s="113"/>
      <c r="E51" s="119"/>
      <c r="F51" s="113"/>
      <c r="G51" s="113"/>
      <c r="H51" s="114"/>
      <c r="I51" s="70"/>
      <c r="J51" s="70"/>
      <c r="K51" s="70"/>
      <c r="L51" s="70"/>
      <c r="M51" s="128"/>
      <c r="N51" s="70"/>
      <c r="O51" s="70"/>
      <c r="P51" s="40"/>
      <c r="Q51" s="40"/>
      <c r="R51" s="40"/>
      <c r="S51" s="40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</row>
    <row r="52" spans="1:41" s="8" customFormat="1" ht="16.5" customHeight="1" collapsed="1" x14ac:dyDescent="0.15">
      <c r="A52" s="113"/>
      <c r="B52" s="113"/>
      <c r="C52" s="113"/>
      <c r="D52" s="113"/>
      <c r="E52" s="119"/>
      <c r="F52" s="113"/>
      <c r="G52" s="113"/>
      <c r="H52" s="114"/>
      <c r="I52" s="70"/>
      <c r="J52" s="70"/>
      <c r="K52" s="70"/>
      <c r="L52" s="32"/>
      <c r="M52" s="32"/>
      <c r="N52" s="32"/>
      <c r="O52" s="70"/>
      <c r="P52" s="40"/>
      <c r="Q52" s="40"/>
      <c r="R52" s="40"/>
      <c r="S52" s="40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</row>
    <row r="53" spans="1:41" ht="16.5" customHeight="1" x14ac:dyDescent="0.15">
      <c r="A53" s="113"/>
      <c r="B53" s="113"/>
      <c r="C53" s="113"/>
      <c r="D53" s="120"/>
      <c r="E53" s="121"/>
      <c r="F53" s="115"/>
      <c r="G53" s="113"/>
      <c r="H53" s="114"/>
      <c r="I53" s="32"/>
      <c r="J53" s="32"/>
      <c r="K53" s="32"/>
      <c r="L53" s="32"/>
      <c r="M53" s="32"/>
      <c r="N53" s="32"/>
      <c r="O53" s="32"/>
      <c r="P53" s="33"/>
      <c r="Q53" s="33"/>
    </row>
    <row r="54" spans="1:41" ht="16.5" customHeight="1" x14ac:dyDescent="0.15">
      <c r="A54" s="113"/>
      <c r="B54" s="113"/>
      <c r="C54" s="113"/>
      <c r="D54" s="120"/>
      <c r="E54" s="121"/>
      <c r="F54" s="113"/>
      <c r="G54" s="113"/>
      <c r="H54" s="114"/>
      <c r="I54" s="32"/>
      <c r="J54" s="32"/>
      <c r="K54" s="32"/>
      <c r="L54" s="32"/>
      <c r="M54" s="32"/>
      <c r="N54" s="32"/>
      <c r="O54" s="32"/>
      <c r="P54" s="33"/>
      <c r="Q54" s="33"/>
    </row>
    <row r="55" spans="1:41" ht="16.5" customHeight="1" x14ac:dyDescent="0.15">
      <c r="A55" s="113"/>
      <c r="B55" s="113"/>
      <c r="C55" s="113"/>
      <c r="D55" s="113"/>
      <c r="E55" s="122"/>
      <c r="F55" s="113"/>
      <c r="G55" s="113"/>
      <c r="H55" s="114"/>
      <c r="I55" s="32"/>
      <c r="J55" s="32"/>
      <c r="K55" s="32"/>
      <c r="O55" s="33"/>
      <c r="P55" s="33"/>
      <c r="Q55" s="33"/>
    </row>
    <row r="56" spans="1:41" ht="16.5" customHeight="1" x14ac:dyDescent="0.15">
      <c r="A56" s="123"/>
      <c r="B56" s="123"/>
      <c r="C56" s="123"/>
      <c r="D56" s="123"/>
      <c r="E56" s="124"/>
      <c r="F56" s="125"/>
      <c r="G56" s="125"/>
      <c r="H56" s="126"/>
      <c r="O56" s="3"/>
      <c r="P56" s="49"/>
    </row>
    <row r="57" spans="1:41" ht="16.5" customHeight="1" x14ac:dyDescent="0.15">
      <c r="A57" s="123"/>
      <c r="B57" s="123"/>
      <c r="C57" s="127"/>
      <c r="D57" s="127"/>
      <c r="E57" s="124"/>
      <c r="F57" s="125"/>
      <c r="G57" s="125"/>
      <c r="H57" s="126"/>
      <c r="J57" s="4"/>
      <c r="L57" s="28"/>
      <c r="M57" s="57"/>
      <c r="N57" s="57"/>
      <c r="P57" s="3"/>
    </row>
    <row r="58" spans="1:41" ht="16.5" customHeight="1" x14ac:dyDescent="0.15">
      <c r="K58" s="28"/>
      <c r="L58" s="57"/>
      <c r="M58" s="58"/>
      <c r="N58" s="58"/>
      <c r="O58" s="3"/>
      <c r="P58" s="3"/>
    </row>
    <row r="59" spans="1:41" ht="16.5" customHeight="1" x14ac:dyDescent="0.15">
      <c r="A59" s="4"/>
      <c r="D59" s="3"/>
      <c r="E59" s="3"/>
      <c r="F59" s="3"/>
      <c r="G59" s="3"/>
      <c r="H59" s="1"/>
      <c r="K59" s="57"/>
      <c r="L59" s="58"/>
      <c r="M59" s="58"/>
      <c r="N59" s="58"/>
      <c r="O59" s="3"/>
      <c r="P59" s="3"/>
    </row>
    <row r="60" spans="1:41" ht="16.5" customHeight="1" x14ac:dyDescent="0.15">
      <c r="A60" s="4"/>
      <c r="D60" s="3"/>
      <c r="E60" s="3"/>
      <c r="F60" s="3"/>
      <c r="G60" s="3"/>
      <c r="H60" s="1"/>
      <c r="K60" s="58"/>
      <c r="L60" s="58"/>
      <c r="M60" s="60"/>
      <c r="N60" s="60"/>
      <c r="P60" s="50"/>
      <c r="Q60" s="28"/>
      <c r="R60" s="38"/>
      <c r="S60" s="38"/>
      <c r="T60" s="7"/>
      <c r="U60" s="7"/>
      <c r="V60" s="7"/>
    </row>
    <row r="61" spans="1:41" ht="16.5" customHeight="1" x14ac:dyDescent="0.15">
      <c r="A61" s="4"/>
      <c r="D61" s="5"/>
      <c r="E61" s="5"/>
      <c r="F61" s="5"/>
      <c r="G61" s="5"/>
      <c r="H61" s="6"/>
      <c r="I61" s="59"/>
      <c r="K61" s="58"/>
      <c r="L61" s="60"/>
      <c r="M61" s="61"/>
      <c r="N61" s="61"/>
      <c r="P61" s="3"/>
      <c r="Q61" s="7"/>
    </row>
    <row r="62" spans="1:41" ht="16.5" customHeight="1" x14ac:dyDescent="0.15">
      <c r="A62" s="4"/>
      <c r="I62" s="3"/>
      <c r="K62" s="60"/>
      <c r="L62" s="58"/>
      <c r="M62" s="58"/>
      <c r="N62" s="58"/>
      <c r="Q62" s="7"/>
    </row>
    <row r="63" spans="1:41" ht="16.5" customHeight="1" x14ac:dyDescent="0.15">
      <c r="A63" s="4"/>
      <c r="H63" s="1"/>
      <c r="I63" s="3"/>
      <c r="J63" s="57"/>
      <c r="K63" s="58"/>
      <c r="L63" s="61"/>
      <c r="M63" s="61"/>
      <c r="N63" s="61"/>
      <c r="Q63" s="7"/>
    </row>
    <row r="64" spans="1:41" ht="16.5" customHeight="1" x14ac:dyDescent="0.15">
      <c r="A64" s="4"/>
      <c r="H64" s="1"/>
      <c r="I64" s="3"/>
      <c r="J64" s="58"/>
      <c r="K64" s="61"/>
      <c r="L64" s="61"/>
      <c r="M64" s="61"/>
      <c r="N64" s="61"/>
      <c r="Q64" s="28"/>
      <c r="R64" s="38"/>
      <c r="S64" s="38"/>
      <c r="T64" s="7"/>
      <c r="U64" s="7"/>
      <c r="V64" s="7"/>
    </row>
    <row r="65" spans="1:38" ht="16.5" customHeight="1" x14ac:dyDescent="0.15">
      <c r="A65" s="4"/>
      <c r="H65" s="1"/>
      <c r="I65" s="3"/>
      <c r="J65" s="58"/>
      <c r="K65" s="61"/>
      <c r="L65" s="61"/>
      <c r="M65" s="61"/>
      <c r="N65" s="61"/>
      <c r="O65" s="4"/>
      <c r="Q65" s="51"/>
      <c r="T65" s="5"/>
      <c r="V65" s="62"/>
    </row>
    <row r="66" spans="1:38" ht="16.5" customHeight="1" x14ac:dyDescent="0.15">
      <c r="A66" s="4"/>
      <c r="B66" s="4"/>
      <c r="C66" s="4"/>
      <c r="H66" s="1"/>
      <c r="I66" s="3"/>
      <c r="J66" s="60"/>
      <c r="K66" s="61"/>
      <c r="L66" s="61"/>
      <c r="M66" s="61"/>
      <c r="N66" s="61"/>
      <c r="O66" s="4"/>
      <c r="Q66" s="51"/>
      <c r="T66" s="5"/>
      <c r="V66" s="62"/>
    </row>
    <row r="67" spans="1:38" ht="16.5" customHeight="1" x14ac:dyDescent="0.15">
      <c r="A67" s="4"/>
      <c r="B67" s="4"/>
      <c r="C67" s="4"/>
      <c r="H67" s="1"/>
      <c r="I67" s="3"/>
      <c r="J67" s="61"/>
      <c r="K67" s="61"/>
      <c r="L67" s="3"/>
      <c r="M67" s="3"/>
      <c r="N67" s="3"/>
      <c r="O67" s="4"/>
      <c r="Q67" s="209"/>
      <c r="R67" s="209"/>
      <c r="S67" s="209"/>
      <c r="T67" s="209"/>
      <c r="U67" s="209"/>
      <c r="V67" s="209"/>
    </row>
    <row r="68" spans="1:38" ht="16.5" customHeight="1" x14ac:dyDescent="0.15">
      <c r="A68" s="4"/>
      <c r="B68" s="4"/>
      <c r="C68" s="4"/>
      <c r="H68" s="1"/>
      <c r="I68" s="3"/>
      <c r="J68" s="58"/>
      <c r="K68" s="3"/>
      <c r="L68" s="63"/>
      <c r="M68" s="63"/>
      <c r="N68" s="63"/>
      <c r="O68" s="4"/>
      <c r="Q68" s="209"/>
      <c r="R68" s="209"/>
      <c r="S68" s="209"/>
      <c r="T68" s="209"/>
      <c r="U68" s="209"/>
      <c r="V68" s="209"/>
    </row>
    <row r="69" spans="1:38" ht="16.5" customHeight="1" x14ac:dyDescent="0.15">
      <c r="B69" s="4"/>
      <c r="C69" s="4"/>
      <c r="H69" s="1"/>
      <c r="I69" s="3"/>
      <c r="J69" s="61"/>
      <c r="K69" s="63"/>
      <c r="L69" s="63"/>
      <c r="M69" s="63"/>
      <c r="N69" s="63"/>
      <c r="O69" s="4"/>
      <c r="Q69" s="209"/>
      <c r="R69" s="209"/>
      <c r="S69" s="209"/>
      <c r="T69" s="209"/>
      <c r="U69" s="209"/>
      <c r="V69" s="209"/>
    </row>
    <row r="70" spans="1:38" ht="16.5" customHeight="1" x14ac:dyDescent="0.15">
      <c r="B70" s="4"/>
      <c r="C70" s="4"/>
      <c r="H70" s="1"/>
      <c r="I70" s="3"/>
      <c r="J70" s="61"/>
      <c r="K70" s="63"/>
      <c r="O70" s="4"/>
      <c r="Q70" s="209"/>
      <c r="R70" s="209"/>
      <c r="S70" s="209"/>
      <c r="T70" s="209"/>
      <c r="U70" s="209"/>
      <c r="V70" s="209"/>
    </row>
    <row r="71" spans="1:38" s="4" customFormat="1" ht="16.5" customHeight="1" x14ac:dyDescent="0.15">
      <c r="A71" s="1"/>
      <c r="D71" s="1"/>
      <c r="E71" s="1"/>
      <c r="F71" s="1"/>
      <c r="G71" s="1"/>
      <c r="H71" s="1"/>
      <c r="I71" s="3"/>
      <c r="J71" s="61"/>
      <c r="K71" s="1"/>
      <c r="L71" s="1"/>
      <c r="M71" s="1"/>
      <c r="N71" s="1"/>
      <c r="Q71" s="209"/>
      <c r="R71" s="209"/>
      <c r="S71" s="209"/>
      <c r="T71" s="209"/>
      <c r="U71" s="209"/>
      <c r="V71" s="209"/>
      <c r="W71" s="3"/>
      <c r="X71" s="3"/>
      <c r="Y71" s="3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</row>
    <row r="72" spans="1:38" s="4" customFormat="1" ht="16.5" customHeight="1" x14ac:dyDescent="0.15">
      <c r="A72" s="1"/>
      <c r="D72" s="1"/>
      <c r="E72" s="1"/>
      <c r="F72" s="1"/>
      <c r="G72" s="1"/>
      <c r="H72" s="1"/>
      <c r="I72" s="1"/>
      <c r="J72" s="61"/>
      <c r="K72" s="1"/>
      <c r="L72" s="1"/>
      <c r="M72" s="1"/>
      <c r="N72" s="1"/>
      <c r="Q72" s="209"/>
      <c r="R72" s="209"/>
      <c r="S72" s="209"/>
      <c r="T72" s="209"/>
      <c r="U72" s="209"/>
      <c r="V72" s="209"/>
      <c r="W72" s="3"/>
      <c r="X72" s="3"/>
      <c r="Y72" s="3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</row>
    <row r="73" spans="1:38" s="4" customFormat="1" ht="16.5" customHeight="1" x14ac:dyDescent="0.15">
      <c r="A73" s="1"/>
      <c r="D73" s="1"/>
      <c r="E73" s="1"/>
      <c r="F73" s="1"/>
      <c r="G73" s="1"/>
      <c r="H73" s="1"/>
      <c r="I73" s="1"/>
      <c r="J73" s="3"/>
      <c r="K73" s="1"/>
      <c r="L73" s="64"/>
      <c r="M73" s="64"/>
      <c r="N73" s="64"/>
      <c r="Q73" s="209"/>
      <c r="R73" s="209"/>
      <c r="S73" s="209"/>
      <c r="T73" s="209"/>
      <c r="U73" s="209"/>
      <c r="V73" s="209"/>
      <c r="W73" s="3"/>
      <c r="X73" s="3"/>
      <c r="Y73" s="3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</row>
    <row r="74" spans="1:38" s="4" customFormat="1" ht="16.5" customHeight="1" x14ac:dyDescent="0.15">
      <c r="A74" s="1"/>
      <c r="D74" s="1"/>
      <c r="E74" s="1"/>
      <c r="F74" s="1"/>
      <c r="G74" s="1"/>
      <c r="H74" s="1"/>
      <c r="I74" s="1"/>
      <c r="J74" s="63"/>
      <c r="K74" s="64"/>
      <c r="L74" s="1"/>
      <c r="M74" s="1"/>
      <c r="N74" s="1"/>
      <c r="Q74" s="3"/>
      <c r="R74" s="33"/>
      <c r="S74" s="33"/>
      <c r="T74" s="3"/>
      <c r="U74" s="3"/>
      <c r="V74" s="3"/>
      <c r="W74" s="3"/>
      <c r="X74" s="3"/>
      <c r="Y74" s="3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</row>
    <row r="75" spans="1:38" s="4" customFormat="1" ht="16.5" customHeight="1" x14ac:dyDescent="0.15">
      <c r="A75" s="1"/>
      <c r="D75" s="5"/>
      <c r="E75" s="5"/>
      <c r="F75" s="5"/>
      <c r="G75" s="5"/>
      <c r="H75" s="6"/>
      <c r="I75" s="1"/>
      <c r="J75" s="63"/>
      <c r="K75" s="1"/>
      <c r="L75" s="1"/>
      <c r="M75" s="1"/>
      <c r="N75" s="1"/>
      <c r="O75" s="1"/>
      <c r="Q75" s="3"/>
      <c r="R75" s="33"/>
      <c r="S75" s="33"/>
      <c r="T75" s="3"/>
      <c r="U75" s="3"/>
      <c r="V75" s="3"/>
      <c r="W75" s="3"/>
      <c r="X75" s="3"/>
      <c r="Y75" s="3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</row>
    <row r="76" spans="1:38" s="4" customFormat="1" ht="16.5" customHeight="1" x14ac:dyDescent="0.15">
      <c r="A76" s="1"/>
      <c r="D76" s="1"/>
      <c r="E76" s="1"/>
      <c r="F76" s="1"/>
      <c r="G76" s="1"/>
      <c r="H76" s="2"/>
      <c r="I76" s="1"/>
      <c r="J76" s="1"/>
      <c r="K76" s="1"/>
      <c r="L76" s="1"/>
      <c r="M76" s="1"/>
      <c r="N76" s="1"/>
      <c r="O76" s="65"/>
      <c r="Q76" s="210"/>
      <c r="R76" s="210"/>
      <c r="S76" s="210"/>
      <c r="T76" s="210"/>
      <c r="U76" s="210"/>
      <c r="V76" s="210"/>
      <c r="W76" s="210"/>
      <c r="X76" s="208"/>
      <c r="Y76" s="207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</row>
    <row r="77" spans="1:38" ht="16.5" customHeight="1" x14ac:dyDescent="0.15">
      <c r="B77" s="4"/>
      <c r="C77" s="4"/>
      <c r="O77" s="66"/>
      <c r="Q77" s="210"/>
      <c r="R77" s="210"/>
      <c r="S77" s="210"/>
      <c r="T77" s="210"/>
      <c r="U77" s="210"/>
      <c r="V77" s="210"/>
      <c r="W77" s="210"/>
      <c r="X77" s="208"/>
      <c r="Y77" s="207"/>
    </row>
    <row r="78" spans="1:38" ht="16.5" customHeight="1" x14ac:dyDescent="0.15">
      <c r="B78" s="4"/>
      <c r="C78" s="4"/>
      <c r="O78" s="66"/>
      <c r="P78" s="47"/>
      <c r="Q78" s="210"/>
      <c r="R78" s="210"/>
      <c r="S78" s="210"/>
      <c r="T78" s="210"/>
      <c r="U78" s="210"/>
      <c r="V78" s="210"/>
      <c r="W78" s="210"/>
      <c r="X78" s="208"/>
      <c r="Y78" s="207"/>
    </row>
    <row r="79" spans="1:38" ht="16.5" customHeight="1" x14ac:dyDescent="0.15">
      <c r="B79" s="4"/>
      <c r="C79" s="4"/>
      <c r="I79" s="64"/>
      <c r="J79" s="64"/>
      <c r="O79" s="66"/>
      <c r="P79" s="52"/>
    </row>
    <row r="80" spans="1:38" ht="16.5" customHeight="1" x14ac:dyDescent="0.15">
      <c r="O80" s="66"/>
      <c r="P80" s="3"/>
    </row>
    <row r="81" spans="15:22" ht="16.5" customHeight="1" x14ac:dyDescent="0.15">
      <c r="O81" s="66"/>
      <c r="P81" s="3"/>
      <c r="Q81" s="53"/>
      <c r="S81" s="44"/>
      <c r="T81" s="54"/>
      <c r="U81" s="54"/>
      <c r="V81" s="54"/>
    </row>
    <row r="82" spans="15:22" ht="16.5" customHeight="1" x14ac:dyDescent="0.15">
      <c r="O82" s="67"/>
      <c r="Q82" s="53"/>
      <c r="S82" s="43"/>
      <c r="T82" s="52"/>
      <c r="U82" s="52"/>
      <c r="V82" s="52"/>
    </row>
    <row r="83" spans="15:22" ht="16.5" customHeight="1" x14ac:dyDescent="0.15">
      <c r="Q83" s="53"/>
      <c r="S83" s="43"/>
      <c r="T83" s="52"/>
      <c r="U83" s="52"/>
      <c r="V83" s="52"/>
    </row>
    <row r="84" spans="15:22" ht="16.5" customHeight="1" x14ac:dyDescent="0.15">
      <c r="S84" s="45"/>
      <c r="T84" s="55"/>
      <c r="U84" s="55"/>
      <c r="V84" s="55"/>
    </row>
    <row r="85" spans="15:22" ht="16.5" customHeight="1" x14ac:dyDescent="0.15">
      <c r="Q85" s="5"/>
      <c r="S85" s="46"/>
      <c r="T85" s="56"/>
      <c r="U85" s="56"/>
      <c r="V85" s="56"/>
    </row>
    <row r="86" spans="15:22" ht="16.5" customHeight="1" x14ac:dyDescent="0.15">
      <c r="Q86" s="5"/>
      <c r="S86" s="46"/>
      <c r="T86" s="56"/>
      <c r="U86" s="56"/>
      <c r="V86" s="56"/>
    </row>
  </sheetData>
  <sheetProtection password="AC02" sheet="1" objects="1" scenarios="1" selectLockedCells="1"/>
  <dataConsolidate/>
  <mergeCells count="29">
    <mergeCell ref="G2:J3"/>
    <mergeCell ref="E8:N8"/>
    <mergeCell ref="D6:F6"/>
    <mergeCell ref="G7:J7"/>
    <mergeCell ref="G5:J5"/>
    <mergeCell ref="D7:F7"/>
    <mergeCell ref="M6:N7"/>
    <mergeCell ref="K3:N3"/>
    <mergeCell ref="B5:B9"/>
    <mergeCell ref="M5:N5"/>
    <mergeCell ref="B38:C38"/>
    <mergeCell ref="B11:B13"/>
    <mergeCell ref="E9:H9"/>
    <mergeCell ref="B37:C37"/>
    <mergeCell ref="B28:B30"/>
    <mergeCell ref="K28:K31"/>
    <mergeCell ref="B36:L36"/>
    <mergeCell ref="B32:B33"/>
    <mergeCell ref="D5:F5"/>
    <mergeCell ref="B15:B25"/>
    <mergeCell ref="Y76:Y78"/>
    <mergeCell ref="X76:X78"/>
    <mergeCell ref="Q67:V73"/>
    <mergeCell ref="Q76:W78"/>
    <mergeCell ref="G6:J6"/>
    <mergeCell ref="J9:N9"/>
    <mergeCell ref="K15:K22"/>
    <mergeCell ref="I11:N11"/>
    <mergeCell ref="L29:M29"/>
  </mergeCells>
  <phoneticPr fontId="3" type="noConversion"/>
  <conditionalFormatting sqref="H38">
    <cfRule type="expression" dxfId="8" priority="25" stopIfTrue="1">
      <formula>$B$38&lt;0.0000000000000000001</formula>
    </cfRule>
  </conditionalFormatting>
  <conditionalFormatting sqref="K38">
    <cfRule type="cellIs" dxfId="7" priority="35" stopIfTrue="1" operator="greaterThan">
      <formula>4.5</formula>
    </cfRule>
  </conditionalFormatting>
  <conditionalFormatting sqref="L38">
    <cfRule type="cellIs" dxfId="6" priority="38" stopIfTrue="1" operator="greaterThan">
      <formula>4.5</formula>
    </cfRule>
  </conditionalFormatting>
  <conditionalFormatting sqref="I38">
    <cfRule type="cellIs" dxfId="5" priority="4" stopIfTrue="1" operator="greaterThanOrEqual">
      <formula>I12*0.25</formula>
    </cfRule>
  </conditionalFormatting>
  <conditionalFormatting sqref="J38">
    <cfRule type="cellIs" dxfId="4" priority="2" stopIfTrue="1" operator="greaterThanOrEqual">
      <formula>0.25</formula>
    </cfRule>
  </conditionalFormatting>
  <conditionalFormatting sqref="I12">
    <cfRule type="cellIs" dxfId="3" priority="1" stopIfTrue="1" operator="greaterThan">
      <formula>600000</formula>
    </cfRule>
  </conditionalFormatting>
  <conditionalFormatting sqref="O38">
    <cfRule type="cellIs" dxfId="2" priority="57" stopIfTrue="1" operator="greaterThan">
      <formula>$F$50</formula>
    </cfRule>
  </conditionalFormatting>
  <conditionalFormatting sqref="G38">
    <cfRule type="cellIs" dxfId="1" priority="64" stopIfTrue="1" operator="lessThan">
      <formula>$N$30*$I$12</formula>
    </cfRule>
    <cfRule type="expression" dxfId="0" priority="65" stopIfTrue="1">
      <formula>$B$38="n/a"</formula>
    </cfRule>
  </conditionalFormatting>
  <dataValidations count="2">
    <dataValidation type="whole" operator="lessThanOrEqual" allowBlank="1" showInputMessage="1" showErrorMessage="1" sqref="N28" xr:uid="{00000000-0002-0000-0000-000000000000}">
      <formula1>H46</formula1>
    </dataValidation>
    <dataValidation type="list" allowBlank="1" showInputMessage="1" showErrorMessage="1" sqref="B38:C38" xr:uid="{00000000-0002-0000-0000-000001000000}">
      <formula1>$Z$49:$AO$49</formula1>
    </dataValidation>
  </dataValidations>
  <printOptions horizontalCentered="1" verticalCentered="1"/>
  <pageMargins left="0.35433070866141736" right="0.35433070866141736" top="0.11811023622047245" bottom="0.11811023622047245" header="0" footer="0"/>
  <pageSetup paperSize="9" scale="70" orientation="landscape" copies="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Outside London</vt:lpstr>
      <vt:lpstr>'Outside London'!Print_Area</vt:lpstr>
    </vt:vector>
  </TitlesOfParts>
  <Company>BEST ADVICE FINANCIAL PLANNING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Towner</dc:creator>
  <cp:lastModifiedBy>Philippa Scott</cp:lastModifiedBy>
  <cp:lastPrinted>2015-11-20T17:40:02Z</cp:lastPrinted>
  <dcterms:created xsi:type="dcterms:W3CDTF">2008-04-04T09:45:40Z</dcterms:created>
  <dcterms:modified xsi:type="dcterms:W3CDTF">2019-08-21T12:22:12Z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1e03c071-7cd0-441b-9dd9-7de3b6071d2c</vt:lpwstr>
  </property>
  <property fmtid="{D5CDD505-2E9C-101B-9397-08002B2CF9AE}" pid="3" name="HCAGPMS">
    <vt:lpwstr>OFFICIAL</vt:lpwstr>
  </property>
</Properties>
</file>